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2\Desktop\Current\Assets - Liabilities\Calculators\"/>
    </mc:Choice>
  </mc:AlternateContent>
  <xr:revisionPtr revIDLastSave="0" documentId="13_ncr:1_{AF408FA1-DE83-4B96-91DC-22517E1B3F55}" xr6:coauthVersionLast="43" xr6:coauthVersionMax="43" xr10:uidLastSave="{00000000-0000-0000-0000-000000000000}"/>
  <bookViews>
    <workbookView xWindow="7350" yWindow="0" windowWidth="14160" windowHeight="15570" xr2:uid="{00000000-000D-0000-FFFF-FFFF00000000}"/>
  </bookViews>
  <sheets>
    <sheet name="Investment" sheetId="2" r:id="rId1"/>
    <sheet name="Pivot Table" sheetId="8" r:id="rId2"/>
    <sheet name="Investment II" sheetId="9" r:id="rId3"/>
  </sheets>
  <definedNames>
    <definedName name="Beg_Bal" localSheetId="0">Investment!$C$17:$C$734</definedName>
    <definedName name="Beg_Bal" localSheetId="2">'Investment II'!$C$17:$C$614</definedName>
    <definedName name="Beg_Bal">#REF!</definedName>
    <definedName name="End_Bal" localSheetId="0">Investment!$I$17:$I$734</definedName>
    <definedName name="End_Bal" localSheetId="2">'Investment II'!$I$17:$I$614</definedName>
    <definedName name="End_Bal">#REF!</definedName>
    <definedName name="Extra_Pay" localSheetId="0">Investment!$F$17:$F$734</definedName>
    <definedName name="Extra_Pay" localSheetId="2">'Investment II'!$F$17:$F$614</definedName>
    <definedName name="Extra_Pay">#REF!</definedName>
    <definedName name="Int" localSheetId="0">Investment!#REF!</definedName>
    <definedName name="Int" localSheetId="2">'Investment II'!#REF!</definedName>
    <definedName name="Int">#REF!</definedName>
    <definedName name="Interest_Rate" localSheetId="0">Investment!#REF!</definedName>
    <definedName name="Interest_Rate" localSheetId="2">'Investment II'!#REF!</definedName>
    <definedName name="Interest_Rate">#REF!</definedName>
    <definedName name="Loan_Amount" localSheetId="0">Investment!#REF!</definedName>
    <definedName name="Loan_Amount" localSheetId="2">'Investment II'!#REF!</definedName>
    <definedName name="Loan_Amount">#REF!</definedName>
    <definedName name="Loan_Start" localSheetId="0">Investment!#REF!</definedName>
    <definedName name="Loan_Start" localSheetId="2">'Investment II'!#REF!</definedName>
    <definedName name="Loan_Start">#REF!</definedName>
    <definedName name="Loan_Years" localSheetId="0">Investment!#REF!</definedName>
    <definedName name="Loan_Years" localSheetId="2">'Investment II'!#REF!</definedName>
    <definedName name="Loan_Years">#REF!</definedName>
    <definedName name="Num_Pmt_Per_Year" localSheetId="0">Investment!#REF!</definedName>
    <definedName name="Num_Pmt_Per_Year" localSheetId="2">'Investment II'!#REF!</definedName>
    <definedName name="Num_Pmt_Per_Year">#REF!</definedName>
    <definedName name="Number_of_Payments" localSheetId="0">MATCH(0.01,Investment!End_Bal,-1)+1</definedName>
    <definedName name="Number_of_Payments" localSheetId="2">MATCH(0.01,'Investment II'!End_Bal,-1)+1</definedName>
    <definedName name="Number_of_Payments">MATCH(0.01,End_Bal,-1)+1</definedName>
    <definedName name="Values_Entered" localSheetId="0">IF(Investment!Loan_Amount*Investment!Interest_Rate*Investment!Loan_Years*Investment!Loan_Start&gt;0,1,0)</definedName>
    <definedName name="Values_Entered" localSheetId="2">IF('Investment II'!Loan_Amount*'Investment II'!Interest_Rate*'Investment II'!Loan_Years*'Investment II'!Loan_Start&gt;0,1,0)</definedName>
    <definedName name="Values_Entered">IF(Loan_Amount*Interest_Rate*Loan_Years*Loan_Start&gt;0,1,0)</definedName>
  </definedNames>
  <calcPr calcId="191029"/>
  <pivotCaches>
    <pivotCache cacheId="0" r:id="rId4"/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5" i="9" l="1"/>
  <c r="I435" i="9"/>
  <c r="G435" i="9"/>
  <c r="F435" i="9"/>
  <c r="E435" i="9"/>
  <c r="F433" i="9" l="1"/>
  <c r="F432" i="9"/>
  <c r="F431" i="9"/>
  <c r="F430" i="9"/>
  <c r="F429" i="9"/>
  <c r="F428" i="9"/>
  <c r="F427" i="9"/>
  <c r="F426" i="9"/>
  <c r="F425" i="9"/>
  <c r="F424" i="9"/>
  <c r="F423" i="9"/>
  <c r="F422" i="9"/>
  <c r="F421" i="9"/>
  <c r="F420" i="9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E14" i="9"/>
  <c r="C14" i="9"/>
  <c r="C15" i="9" s="1"/>
  <c r="J8" i="9"/>
  <c r="J7" i="9"/>
  <c r="J9" i="9" s="1"/>
  <c r="J6" i="9"/>
  <c r="J5" i="9"/>
  <c r="D15" i="9" l="1"/>
  <c r="C16" i="9"/>
  <c r="D14" i="9"/>
  <c r="G14" i="9"/>
  <c r="H14" i="9" s="1"/>
  <c r="I14" i="9" s="1"/>
  <c r="E15" i="9" s="1"/>
  <c r="F14" i="2"/>
  <c r="J8" i="2"/>
  <c r="J14" i="9" l="1"/>
  <c r="C17" i="9"/>
  <c r="D16" i="9"/>
  <c r="G15" i="9"/>
  <c r="H15" i="9" s="1"/>
  <c r="I15" i="9" s="1"/>
  <c r="E16" i="9" s="1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J5" i="2"/>
  <c r="F15" i="2"/>
  <c r="J7" i="2"/>
  <c r="G16" i="9" l="1"/>
  <c r="H16" i="9" s="1"/>
  <c r="D17" i="9"/>
  <c r="C18" i="9"/>
  <c r="J15" i="9"/>
  <c r="J16" i="9" s="1"/>
  <c r="J6" i="2"/>
  <c r="J9" i="2" s="1"/>
  <c r="F555" i="2"/>
  <c r="E14" i="2"/>
  <c r="G14" i="2" s="1"/>
  <c r="H14" i="2" s="1"/>
  <c r="I14" i="2" s="1"/>
  <c r="E15" i="2" s="1"/>
  <c r="C14" i="2"/>
  <c r="C19" i="9" l="1"/>
  <c r="D18" i="9"/>
  <c r="I16" i="9"/>
  <c r="E17" i="9" s="1"/>
  <c r="C15" i="2"/>
  <c r="D14" i="2"/>
  <c r="J14" i="2"/>
  <c r="G15" i="2"/>
  <c r="H15" i="2" s="1"/>
  <c r="I15" i="2" s="1"/>
  <c r="E16" i="2" s="1"/>
  <c r="G17" i="9" l="1"/>
  <c r="H17" i="9" s="1"/>
  <c r="D19" i="9"/>
  <c r="C20" i="9"/>
  <c r="C16" i="2"/>
  <c r="D15" i="2"/>
  <c r="G16" i="2"/>
  <c r="H16" i="2" s="1"/>
  <c r="I16" i="2" s="1"/>
  <c r="E17" i="2" s="1"/>
  <c r="J15" i="2"/>
  <c r="C21" i="9" l="1"/>
  <c r="D20" i="9"/>
  <c r="J17" i="9"/>
  <c r="I17" i="9"/>
  <c r="E18" i="9" s="1"/>
  <c r="C17" i="2"/>
  <c r="D16" i="2"/>
  <c r="G17" i="2"/>
  <c r="H17" i="2" s="1"/>
  <c r="I17" i="2" s="1"/>
  <c r="J16" i="2"/>
  <c r="G18" i="9" l="1"/>
  <c r="H18" i="9" s="1"/>
  <c r="J18" i="9" s="1"/>
  <c r="D21" i="9"/>
  <c r="C22" i="9"/>
  <c r="C18" i="2"/>
  <c r="D17" i="2"/>
  <c r="E18" i="2"/>
  <c r="J17" i="2"/>
  <c r="C23" i="9" l="1"/>
  <c r="D22" i="9"/>
  <c r="I18" i="9"/>
  <c r="E19" i="9" s="1"/>
  <c r="C19" i="2"/>
  <c r="D18" i="2"/>
  <c r="G18" i="2"/>
  <c r="H18" i="2" s="1"/>
  <c r="I18" i="2" s="1"/>
  <c r="D23" i="9" l="1"/>
  <c r="C24" i="9"/>
  <c r="G19" i="9"/>
  <c r="H19" i="9" s="1"/>
  <c r="J19" i="9" s="1"/>
  <c r="C20" i="2"/>
  <c r="D19" i="2"/>
  <c r="J18" i="2"/>
  <c r="C25" i="9" l="1"/>
  <c r="D24" i="9"/>
  <c r="I19" i="9"/>
  <c r="E20" i="9" s="1"/>
  <c r="C21" i="2"/>
  <c r="D20" i="2"/>
  <c r="E19" i="2"/>
  <c r="G20" i="9" l="1"/>
  <c r="H20" i="9" s="1"/>
  <c r="J20" i="9" s="1"/>
  <c r="D25" i="9"/>
  <c r="C26" i="9"/>
  <c r="C22" i="2"/>
  <c r="D21" i="2"/>
  <c r="G19" i="2"/>
  <c r="H19" i="2" s="1"/>
  <c r="I19" i="2" s="1"/>
  <c r="C27" i="9" l="1"/>
  <c r="D26" i="9"/>
  <c r="I20" i="9"/>
  <c r="E21" i="9" s="1"/>
  <c r="C23" i="2"/>
  <c r="D22" i="2"/>
  <c r="J19" i="2"/>
  <c r="D27" i="9" l="1"/>
  <c r="C28" i="9"/>
  <c r="G21" i="9"/>
  <c r="H21" i="9" s="1"/>
  <c r="J21" i="9" s="1"/>
  <c r="C24" i="2"/>
  <c r="D23" i="2"/>
  <c r="E20" i="2"/>
  <c r="D28" i="9" l="1"/>
  <c r="C29" i="9"/>
  <c r="I21" i="9"/>
  <c r="E22" i="9" s="1"/>
  <c r="C25" i="2"/>
  <c r="D24" i="2"/>
  <c r="G20" i="2"/>
  <c r="H20" i="2" s="1"/>
  <c r="I20" i="2" s="1"/>
  <c r="G22" i="9" l="1"/>
  <c r="H22" i="9" s="1"/>
  <c r="J22" i="9" s="1"/>
  <c r="C30" i="9"/>
  <c r="D29" i="9"/>
  <c r="C26" i="2"/>
  <c r="D25" i="2"/>
  <c r="E21" i="2"/>
  <c r="J20" i="2"/>
  <c r="D30" i="9" l="1"/>
  <c r="C31" i="9"/>
  <c r="I22" i="9"/>
  <c r="E23" i="9" s="1"/>
  <c r="C27" i="2"/>
  <c r="D26" i="2"/>
  <c r="G21" i="2"/>
  <c r="H21" i="2" s="1"/>
  <c r="I21" i="2" s="1"/>
  <c r="E22" i="2" s="1"/>
  <c r="G23" i="9" l="1"/>
  <c r="H23" i="9" s="1"/>
  <c r="J23" i="9" s="1"/>
  <c r="C32" i="9"/>
  <c r="D31" i="9"/>
  <c r="C28" i="2"/>
  <c r="D27" i="2"/>
  <c r="G22" i="2"/>
  <c r="H22" i="2" s="1"/>
  <c r="I22" i="2" s="1"/>
  <c r="J21" i="2"/>
  <c r="D32" i="9" l="1"/>
  <c r="C33" i="9"/>
  <c r="I23" i="9"/>
  <c r="E24" i="9" s="1"/>
  <c r="C29" i="2"/>
  <c r="D28" i="2"/>
  <c r="J22" i="2"/>
  <c r="C34" i="9" l="1"/>
  <c r="D33" i="9"/>
  <c r="G24" i="9"/>
  <c r="H24" i="9" s="1"/>
  <c r="J24" i="9" s="1"/>
  <c r="C30" i="2"/>
  <c r="D29" i="2"/>
  <c r="E23" i="2"/>
  <c r="I24" i="9" l="1"/>
  <c r="E25" i="9" s="1"/>
  <c r="D34" i="9"/>
  <c r="C35" i="9"/>
  <c r="C31" i="2"/>
  <c r="D30" i="2"/>
  <c r="G23" i="2"/>
  <c r="H23" i="2" s="1"/>
  <c r="I23" i="2" s="1"/>
  <c r="C36" i="9" l="1"/>
  <c r="D35" i="9"/>
  <c r="G25" i="9"/>
  <c r="H25" i="9" s="1"/>
  <c r="J25" i="9" s="1"/>
  <c r="C32" i="2"/>
  <c r="D31" i="2"/>
  <c r="E24" i="2"/>
  <c r="J23" i="2"/>
  <c r="I25" i="9" l="1"/>
  <c r="K25" i="9"/>
  <c r="E26" i="9"/>
  <c r="C37" i="9"/>
  <c r="D36" i="9"/>
  <c r="C33" i="2"/>
  <c r="D32" i="2"/>
  <c r="G24" i="2"/>
  <c r="H24" i="2" s="1"/>
  <c r="I24" i="2" s="1"/>
  <c r="C38" i="9" l="1"/>
  <c r="D37" i="9"/>
  <c r="G26" i="9"/>
  <c r="H26" i="9" s="1"/>
  <c r="J26" i="9" s="1"/>
  <c r="C34" i="2"/>
  <c r="D33" i="2"/>
  <c r="E25" i="2"/>
  <c r="J24" i="2"/>
  <c r="I26" i="9" l="1"/>
  <c r="E27" i="9" s="1"/>
  <c r="C39" i="9"/>
  <c r="D38" i="9"/>
  <c r="C35" i="2"/>
  <c r="D34" i="2"/>
  <c r="G25" i="2"/>
  <c r="H25" i="2" s="1"/>
  <c r="I25" i="2" s="1"/>
  <c r="K25" i="2" s="1"/>
  <c r="D39" i="9" l="1"/>
  <c r="C40" i="9"/>
  <c r="G27" i="9"/>
  <c r="H27" i="9" s="1"/>
  <c r="J27" i="9" s="1"/>
  <c r="C36" i="2"/>
  <c r="D35" i="2"/>
  <c r="J25" i="2"/>
  <c r="E26" i="2"/>
  <c r="D40" i="9" l="1"/>
  <c r="C41" i="9"/>
  <c r="I27" i="9"/>
  <c r="E28" i="9" s="1"/>
  <c r="C37" i="2"/>
  <c r="D36" i="2"/>
  <c r="G26" i="2"/>
  <c r="H26" i="2" s="1"/>
  <c r="I26" i="2" s="1"/>
  <c r="G28" i="9" l="1"/>
  <c r="H28" i="9" s="1"/>
  <c r="J28" i="9" s="1"/>
  <c r="D41" i="9"/>
  <c r="C42" i="9"/>
  <c r="C38" i="2"/>
  <c r="D37" i="2"/>
  <c r="E27" i="2"/>
  <c r="J26" i="2"/>
  <c r="D42" i="9" l="1"/>
  <c r="C43" i="9"/>
  <c r="I28" i="9"/>
  <c r="E29" i="9" s="1"/>
  <c r="C39" i="2"/>
  <c r="D38" i="2"/>
  <c r="G27" i="2"/>
  <c r="H27" i="2" s="1"/>
  <c r="I27" i="2" s="1"/>
  <c r="D43" i="9" l="1"/>
  <c r="C44" i="9"/>
  <c r="G29" i="9"/>
  <c r="H29" i="9" s="1"/>
  <c r="J29" i="9" s="1"/>
  <c r="C40" i="2"/>
  <c r="D39" i="2"/>
  <c r="E28" i="2"/>
  <c r="J27" i="2"/>
  <c r="I29" i="9" l="1"/>
  <c r="E30" i="9" s="1"/>
  <c r="C45" i="9"/>
  <c r="D44" i="9"/>
  <c r="C41" i="2"/>
  <c r="D40" i="2"/>
  <c r="G28" i="2"/>
  <c r="H28" i="2" s="1"/>
  <c r="I28" i="2" s="1"/>
  <c r="G30" i="9" l="1"/>
  <c r="H30" i="9" s="1"/>
  <c r="J30" i="9" s="1"/>
  <c r="D45" i="9"/>
  <c r="C46" i="9"/>
  <c r="C42" i="2"/>
  <c r="D41" i="2"/>
  <c r="E29" i="2"/>
  <c r="J28" i="2"/>
  <c r="C47" i="9" l="1"/>
  <c r="D46" i="9"/>
  <c r="I30" i="9"/>
  <c r="E31" i="9" s="1"/>
  <c r="C43" i="2"/>
  <c r="D42" i="2"/>
  <c r="G29" i="2"/>
  <c r="H29" i="2" s="1"/>
  <c r="I29" i="2" s="1"/>
  <c r="E30" i="2" s="1"/>
  <c r="G31" i="9" l="1"/>
  <c r="H31" i="9" s="1"/>
  <c r="J31" i="9" s="1"/>
  <c r="C48" i="9"/>
  <c r="D47" i="9"/>
  <c r="C44" i="2"/>
  <c r="D43" i="2"/>
  <c r="J29" i="2"/>
  <c r="G30" i="2"/>
  <c r="H30" i="2" s="1"/>
  <c r="D48" i="9" l="1"/>
  <c r="C49" i="9"/>
  <c r="I31" i="9"/>
  <c r="E32" i="9" s="1"/>
  <c r="C45" i="2"/>
  <c r="D44" i="2"/>
  <c r="I30" i="2"/>
  <c r="E31" i="2" s="1"/>
  <c r="J30" i="2"/>
  <c r="G32" i="9" l="1"/>
  <c r="H32" i="9" s="1"/>
  <c r="J32" i="9" s="1"/>
  <c r="D49" i="9"/>
  <c r="C50" i="9"/>
  <c r="C46" i="2"/>
  <c r="D45" i="2"/>
  <c r="G31" i="2"/>
  <c r="H31" i="2" s="1"/>
  <c r="I31" i="2" s="1"/>
  <c r="D50" i="9" l="1"/>
  <c r="C51" i="9"/>
  <c r="I32" i="9"/>
  <c r="E33" i="9" s="1"/>
  <c r="C47" i="2"/>
  <c r="D46" i="2"/>
  <c r="E32" i="2"/>
  <c r="J31" i="2"/>
  <c r="G33" i="9" l="1"/>
  <c r="H33" i="9" s="1"/>
  <c r="J33" i="9" s="1"/>
  <c r="D51" i="9"/>
  <c r="C52" i="9"/>
  <c r="C48" i="2"/>
  <c r="D47" i="2"/>
  <c r="G32" i="2"/>
  <c r="H32" i="2" s="1"/>
  <c r="J32" i="2" s="1"/>
  <c r="D52" i="9" l="1"/>
  <c r="C53" i="9"/>
  <c r="I33" i="9"/>
  <c r="E34" i="9" s="1"/>
  <c r="C49" i="2"/>
  <c r="D48" i="2"/>
  <c r="I32" i="2"/>
  <c r="E33" i="2" s="1"/>
  <c r="G34" i="9" l="1"/>
  <c r="H34" i="9" s="1"/>
  <c r="J34" i="9" s="1"/>
  <c r="D53" i="9"/>
  <c r="C54" i="9"/>
  <c r="C50" i="2"/>
  <c r="D49" i="2"/>
  <c r="G33" i="2"/>
  <c r="H33" i="2" s="1"/>
  <c r="I33" i="2" s="1"/>
  <c r="D54" i="9" l="1"/>
  <c r="C55" i="9"/>
  <c r="I34" i="9"/>
  <c r="E35" i="9" s="1"/>
  <c r="C51" i="2"/>
  <c r="D50" i="2"/>
  <c r="E34" i="2"/>
  <c r="J33" i="2"/>
  <c r="G35" i="9" l="1"/>
  <c r="H35" i="9" s="1"/>
  <c r="J35" i="9" s="1"/>
  <c r="D55" i="9"/>
  <c r="C56" i="9"/>
  <c r="C52" i="2"/>
  <c r="D51" i="2"/>
  <c r="G34" i="2"/>
  <c r="H34" i="2" s="1"/>
  <c r="J34" i="2" s="1"/>
  <c r="D56" i="9" l="1"/>
  <c r="C57" i="9"/>
  <c r="I35" i="9"/>
  <c r="E36" i="9" s="1"/>
  <c r="C53" i="2"/>
  <c r="D52" i="2"/>
  <c r="I34" i="2"/>
  <c r="E35" i="2" s="1"/>
  <c r="G36" i="9" l="1"/>
  <c r="H36" i="9" s="1"/>
  <c r="J36" i="9" s="1"/>
  <c r="D57" i="9"/>
  <c r="C58" i="9"/>
  <c r="C54" i="2"/>
  <c r="D53" i="2"/>
  <c r="G35" i="2"/>
  <c r="H35" i="2" s="1"/>
  <c r="I35" i="2" s="1"/>
  <c r="D58" i="9" l="1"/>
  <c r="C59" i="9"/>
  <c r="I36" i="9"/>
  <c r="E37" i="9" s="1"/>
  <c r="C55" i="2"/>
  <c r="D54" i="2"/>
  <c r="E36" i="2"/>
  <c r="J35" i="2"/>
  <c r="G37" i="9" l="1"/>
  <c r="H37" i="9" s="1"/>
  <c r="J37" i="9" s="1"/>
  <c r="D59" i="9"/>
  <c r="C60" i="9"/>
  <c r="C56" i="2"/>
  <c r="D55" i="2"/>
  <c r="G36" i="2"/>
  <c r="H36" i="2" s="1"/>
  <c r="J36" i="2" s="1"/>
  <c r="D60" i="9" l="1"/>
  <c r="C61" i="9"/>
  <c r="I37" i="9"/>
  <c r="C57" i="2"/>
  <c r="D56" i="2"/>
  <c r="I36" i="2"/>
  <c r="E37" i="2" s="1"/>
  <c r="E38" i="9" l="1"/>
  <c r="K37" i="9"/>
  <c r="C62" i="9"/>
  <c r="D61" i="9"/>
  <c r="C58" i="2"/>
  <c r="D57" i="2"/>
  <c r="G37" i="2"/>
  <c r="H37" i="2" s="1"/>
  <c r="G38" i="9" l="1"/>
  <c r="H38" i="9" s="1"/>
  <c r="J38" i="9" s="1"/>
  <c r="C63" i="9"/>
  <c r="D62" i="9"/>
  <c r="C59" i="2"/>
  <c r="D58" i="2"/>
  <c r="J37" i="2"/>
  <c r="I37" i="2"/>
  <c r="E38" i="2" l="1"/>
  <c r="K37" i="2"/>
  <c r="C64" i="9"/>
  <c r="D63" i="9"/>
  <c r="I38" i="9"/>
  <c r="E39" i="9" s="1"/>
  <c r="C60" i="2"/>
  <c r="D59" i="2"/>
  <c r="G38" i="2"/>
  <c r="H38" i="2" s="1"/>
  <c r="J38" i="2" s="1"/>
  <c r="G39" i="9" l="1"/>
  <c r="H39" i="9" s="1"/>
  <c r="J39" i="9" s="1"/>
  <c r="C65" i="9"/>
  <c r="D64" i="9"/>
  <c r="C61" i="2"/>
  <c r="D60" i="2"/>
  <c r="I38" i="2"/>
  <c r="E39" i="2" s="1"/>
  <c r="C66" i="9" l="1"/>
  <c r="D65" i="9"/>
  <c r="I39" i="9"/>
  <c r="E40" i="9" s="1"/>
  <c r="C62" i="2"/>
  <c r="D61" i="2"/>
  <c r="G39" i="2"/>
  <c r="H39" i="2" s="1"/>
  <c r="J39" i="2" s="1"/>
  <c r="G40" i="9" l="1"/>
  <c r="H40" i="9" s="1"/>
  <c r="J40" i="9" s="1"/>
  <c r="C67" i="9"/>
  <c r="D66" i="9"/>
  <c r="C63" i="2"/>
  <c r="D62" i="2"/>
  <c r="I39" i="2"/>
  <c r="E40" i="2" s="1"/>
  <c r="C68" i="9" l="1"/>
  <c r="D67" i="9"/>
  <c r="I40" i="9"/>
  <c r="E41" i="9" s="1"/>
  <c r="C64" i="2"/>
  <c r="D63" i="2"/>
  <c r="G40" i="2"/>
  <c r="H40" i="2" s="1"/>
  <c r="J40" i="2" s="1"/>
  <c r="G41" i="9" l="1"/>
  <c r="H41" i="9" s="1"/>
  <c r="J41" i="9" s="1"/>
  <c r="C69" i="9"/>
  <c r="D68" i="9"/>
  <c r="C65" i="2"/>
  <c r="D64" i="2"/>
  <c r="I40" i="2"/>
  <c r="E41" i="2" s="1"/>
  <c r="G41" i="2" s="1"/>
  <c r="H41" i="2" s="1"/>
  <c r="I41" i="9" l="1"/>
  <c r="E42" i="9" s="1"/>
  <c r="C70" i="9"/>
  <c r="D69" i="9"/>
  <c r="C66" i="2"/>
  <c r="D65" i="2"/>
  <c r="I41" i="2"/>
  <c r="E42" i="2" s="1"/>
  <c r="J41" i="2"/>
  <c r="G42" i="9" l="1"/>
  <c r="H42" i="9" s="1"/>
  <c r="J42" i="9" s="1"/>
  <c r="C71" i="9"/>
  <c r="D70" i="9"/>
  <c r="C67" i="2"/>
  <c r="D66" i="2"/>
  <c r="G42" i="2"/>
  <c r="H42" i="2" s="1"/>
  <c r="J42" i="2" s="1"/>
  <c r="C72" i="9" l="1"/>
  <c r="D71" i="9"/>
  <c r="I42" i="9"/>
  <c r="E43" i="9" s="1"/>
  <c r="C68" i="2"/>
  <c r="D67" i="2"/>
  <c r="I42" i="2"/>
  <c r="E43" i="2" s="1"/>
  <c r="C73" i="9" l="1"/>
  <c r="D72" i="9"/>
  <c r="G43" i="9"/>
  <c r="H43" i="9" s="1"/>
  <c r="J43" i="9" s="1"/>
  <c r="C69" i="2"/>
  <c r="D68" i="2"/>
  <c r="G43" i="2"/>
  <c r="H43" i="2" s="1"/>
  <c r="I43" i="9" l="1"/>
  <c r="E44" i="9" s="1"/>
  <c r="G44" i="9"/>
  <c r="H44" i="9" s="1"/>
  <c r="J44" i="9" s="1"/>
  <c r="D73" i="9"/>
  <c r="C74" i="9"/>
  <c r="C70" i="2"/>
  <c r="D69" i="2"/>
  <c r="J43" i="2"/>
  <c r="I43" i="2"/>
  <c r="E44" i="2" s="1"/>
  <c r="I44" i="9" l="1"/>
  <c r="E45" i="9" s="1"/>
  <c r="D74" i="9"/>
  <c r="C75" i="9"/>
  <c r="C71" i="2"/>
  <c r="D70" i="2"/>
  <c r="G44" i="2"/>
  <c r="H44" i="2" s="1"/>
  <c r="J44" i="2" s="1"/>
  <c r="C76" i="9" l="1"/>
  <c r="D75" i="9"/>
  <c r="G45" i="9"/>
  <c r="H45" i="9" s="1"/>
  <c r="J45" i="9" s="1"/>
  <c r="C72" i="2"/>
  <c r="D71" i="2"/>
  <c r="I44" i="2"/>
  <c r="E45" i="2" s="1"/>
  <c r="I45" i="9" l="1"/>
  <c r="E46" i="9" s="1"/>
  <c r="D76" i="9"/>
  <c r="C77" i="9"/>
  <c r="C73" i="2"/>
  <c r="D72" i="2"/>
  <c r="G45" i="2"/>
  <c r="H45" i="2" s="1"/>
  <c r="C78" i="9" l="1"/>
  <c r="D77" i="9"/>
  <c r="G46" i="9"/>
  <c r="H46" i="9" s="1"/>
  <c r="J46" i="9" s="1"/>
  <c r="C74" i="2"/>
  <c r="D73" i="2"/>
  <c r="J45" i="2"/>
  <c r="I45" i="2"/>
  <c r="E46" i="2" s="1"/>
  <c r="I46" i="9" l="1"/>
  <c r="E47" i="9" s="1"/>
  <c r="C79" i="9"/>
  <c r="D78" i="9"/>
  <c r="C75" i="2"/>
  <c r="D74" i="2"/>
  <c r="G46" i="2"/>
  <c r="H46" i="2" s="1"/>
  <c r="J46" i="2" s="1"/>
  <c r="D79" i="9" l="1"/>
  <c r="C80" i="9"/>
  <c r="G47" i="9"/>
  <c r="H47" i="9" s="1"/>
  <c r="J47" i="9" s="1"/>
  <c r="C76" i="2"/>
  <c r="D75" i="2"/>
  <c r="I46" i="2"/>
  <c r="E47" i="2" s="1"/>
  <c r="I47" i="9" l="1"/>
  <c r="E48" i="9" s="1"/>
  <c r="C81" i="9"/>
  <c r="D80" i="9"/>
  <c r="C77" i="2"/>
  <c r="D76" i="2"/>
  <c r="G47" i="2"/>
  <c r="H47" i="2" s="1"/>
  <c r="I47" i="2" s="1"/>
  <c r="D81" i="9" l="1"/>
  <c r="C82" i="9"/>
  <c r="G48" i="9"/>
  <c r="H48" i="9" s="1"/>
  <c r="J48" i="9" s="1"/>
  <c r="C78" i="2"/>
  <c r="D77" i="2"/>
  <c r="E48" i="2"/>
  <c r="J47" i="2"/>
  <c r="I48" i="9" l="1"/>
  <c r="E49" i="9" s="1"/>
  <c r="D82" i="9"/>
  <c r="C83" i="9"/>
  <c r="C79" i="2"/>
  <c r="D78" i="2"/>
  <c r="G48" i="2"/>
  <c r="H48" i="2" s="1"/>
  <c r="J48" i="2" s="1"/>
  <c r="D83" i="9" l="1"/>
  <c r="C84" i="9"/>
  <c r="G49" i="9"/>
  <c r="H49" i="9" s="1"/>
  <c r="J49" i="9" s="1"/>
  <c r="C80" i="2"/>
  <c r="D79" i="2"/>
  <c r="I48" i="2"/>
  <c r="E49" i="2" s="1"/>
  <c r="I49" i="9" l="1"/>
  <c r="D84" i="9"/>
  <c r="C85" i="9"/>
  <c r="C81" i="2"/>
  <c r="D80" i="2"/>
  <c r="G49" i="2"/>
  <c r="H49" i="2" s="1"/>
  <c r="J49" i="2" s="1"/>
  <c r="C86" i="9" l="1"/>
  <c r="D85" i="9"/>
  <c r="E50" i="9"/>
  <c r="K49" i="9"/>
  <c r="C82" i="2"/>
  <c r="D81" i="2"/>
  <c r="I49" i="2"/>
  <c r="E50" i="2" l="1"/>
  <c r="K49" i="2"/>
  <c r="G50" i="9"/>
  <c r="H50" i="9" s="1"/>
  <c r="J50" i="9" s="1"/>
  <c r="D86" i="9"/>
  <c r="C87" i="9"/>
  <c r="C83" i="2"/>
  <c r="D82" i="2"/>
  <c r="G50" i="2"/>
  <c r="H50" i="2" s="1"/>
  <c r="J50" i="2" s="1"/>
  <c r="D87" i="9" l="1"/>
  <c r="C88" i="9"/>
  <c r="I50" i="9"/>
  <c r="E51" i="9" s="1"/>
  <c r="C84" i="2"/>
  <c r="D83" i="2"/>
  <c r="I50" i="2"/>
  <c r="E51" i="2" s="1"/>
  <c r="G51" i="9" l="1"/>
  <c r="H51" i="9" s="1"/>
  <c r="J51" i="9" s="1"/>
  <c r="D88" i="9"/>
  <c r="C89" i="9"/>
  <c r="C85" i="2"/>
  <c r="D84" i="2"/>
  <c r="G51" i="2"/>
  <c r="H51" i="2" s="1"/>
  <c r="J51" i="2" s="1"/>
  <c r="C90" i="9" l="1"/>
  <c r="D89" i="9"/>
  <c r="I51" i="9"/>
  <c r="E52" i="9" s="1"/>
  <c r="C86" i="2"/>
  <c r="D85" i="2"/>
  <c r="I51" i="2"/>
  <c r="E52" i="2" s="1"/>
  <c r="G52" i="2" s="1"/>
  <c r="H52" i="2" s="1"/>
  <c r="J52" i="2" s="1"/>
  <c r="G52" i="9" l="1"/>
  <c r="H52" i="9" s="1"/>
  <c r="J52" i="9" s="1"/>
  <c r="C91" i="9"/>
  <c r="D90" i="9"/>
  <c r="C87" i="2"/>
  <c r="D86" i="2"/>
  <c r="I52" i="2"/>
  <c r="E53" i="2" s="1"/>
  <c r="I52" i="9" l="1"/>
  <c r="E53" i="9" s="1"/>
  <c r="C92" i="9"/>
  <c r="D91" i="9"/>
  <c r="G53" i="9"/>
  <c r="H53" i="9" s="1"/>
  <c r="I53" i="9" s="1"/>
  <c r="E54" i="9" s="1"/>
  <c r="C88" i="2"/>
  <c r="D87" i="2"/>
  <c r="G53" i="2"/>
  <c r="H53" i="2" s="1"/>
  <c r="J53" i="2" s="1"/>
  <c r="G54" i="9" l="1"/>
  <c r="H54" i="9" s="1"/>
  <c r="I54" i="9" s="1"/>
  <c r="E55" i="9" s="1"/>
  <c r="J53" i="9"/>
  <c r="J54" i="9" s="1"/>
  <c r="C93" i="9"/>
  <c r="D92" i="9"/>
  <c r="C89" i="2"/>
  <c r="D88" i="2"/>
  <c r="I53" i="2"/>
  <c r="E54" i="2" s="1"/>
  <c r="G55" i="9" l="1"/>
  <c r="H55" i="9" s="1"/>
  <c r="I55" i="9" s="1"/>
  <c r="E56" i="9" s="1"/>
  <c r="C94" i="9"/>
  <c r="D93" i="9"/>
  <c r="C90" i="2"/>
  <c r="D89" i="2"/>
  <c r="G54" i="2"/>
  <c r="H54" i="2" s="1"/>
  <c r="J54" i="2" s="1"/>
  <c r="G56" i="9" l="1"/>
  <c r="H56" i="9" s="1"/>
  <c r="I56" i="9" s="1"/>
  <c r="E57" i="9" s="1"/>
  <c r="C95" i="9"/>
  <c r="D94" i="9"/>
  <c r="J55" i="9"/>
  <c r="J56" i="9" s="1"/>
  <c r="C91" i="2"/>
  <c r="D90" i="2"/>
  <c r="I54" i="2"/>
  <c r="E55" i="2" s="1"/>
  <c r="G57" i="9" l="1"/>
  <c r="H57" i="9" s="1"/>
  <c r="I57" i="9" s="1"/>
  <c r="E58" i="9" s="1"/>
  <c r="C96" i="9"/>
  <c r="D95" i="9"/>
  <c r="C92" i="2"/>
  <c r="D91" i="2"/>
  <c r="G55" i="2"/>
  <c r="H55" i="2" s="1"/>
  <c r="J55" i="2" s="1"/>
  <c r="J57" i="9" l="1"/>
  <c r="G58" i="9"/>
  <c r="H58" i="9" s="1"/>
  <c r="I58" i="9" s="1"/>
  <c r="E59" i="9" s="1"/>
  <c r="C97" i="9"/>
  <c r="D96" i="9"/>
  <c r="C93" i="2"/>
  <c r="D92" i="2"/>
  <c r="I55" i="2"/>
  <c r="E56" i="2" s="1"/>
  <c r="G56" i="2" s="1"/>
  <c r="H56" i="2" s="1"/>
  <c r="J56" i="2" s="1"/>
  <c r="G59" i="9" l="1"/>
  <c r="H59" i="9" s="1"/>
  <c r="I59" i="9" s="1"/>
  <c r="E60" i="9" s="1"/>
  <c r="C98" i="9"/>
  <c r="D97" i="9"/>
  <c r="J58" i="9"/>
  <c r="J59" i="9" s="1"/>
  <c r="C94" i="2"/>
  <c r="D93" i="2"/>
  <c r="I56" i="2"/>
  <c r="E57" i="2" s="1"/>
  <c r="G60" i="9" l="1"/>
  <c r="H60" i="9" s="1"/>
  <c r="I60" i="9" s="1"/>
  <c r="E61" i="9" s="1"/>
  <c r="J60" i="9"/>
  <c r="D98" i="9"/>
  <c r="C99" i="9"/>
  <c r="C95" i="2"/>
  <c r="D94" i="2"/>
  <c r="G57" i="2"/>
  <c r="H57" i="2" s="1"/>
  <c r="J57" i="2" s="1"/>
  <c r="G61" i="9" l="1"/>
  <c r="H61" i="9" s="1"/>
  <c r="I61" i="9" s="1"/>
  <c r="D99" i="9"/>
  <c r="C100" i="9"/>
  <c r="J61" i="9"/>
  <c r="C96" i="2"/>
  <c r="D95" i="2"/>
  <c r="I57" i="2"/>
  <c r="E58" i="2" s="1"/>
  <c r="K61" i="9" l="1"/>
  <c r="E62" i="9"/>
  <c r="D100" i="9"/>
  <c r="C101" i="9"/>
  <c r="C97" i="2"/>
  <c r="D96" i="2"/>
  <c r="G58" i="2"/>
  <c r="H58" i="2" s="1"/>
  <c r="J58" i="2" s="1"/>
  <c r="D101" i="9" l="1"/>
  <c r="C102" i="9"/>
  <c r="G62" i="9"/>
  <c r="H62" i="9" s="1"/>
  <c r="J62" i="9" s="1"/>
  <c r="C98" i="2"/>
  <c r="D97" i="2"/>
  <c r="I58" i="2"/>
  <c r="E59" i="2" s="1"/>
  <c r="G59" i="2" s="1"/>
  <c r="H59" i="2" s="1"/>
  <c r="J59" i="2" s="1"/>
  <c r="I62" i="9" l="1"/>
  <c r="E63" i="9" s="1"/>
  <c r="D102" i="9"/>
  <c r="C103" i="9"/>
  <c r="C99" i="2"/>
  <c r="D98" i="2"/>
  <c r="I59" i="2"/>
  <c r="E60" i="2" s="1"/>
  <c r="D103" i="9" l="1"/>
  <c r="C104" i="9"/>
  <c r="G63" i="9"/>
  <c r="H63" i="9" s="1"/>
  <c r="J63" i="9" s="1"/>
  <c r="C100" i="2"/>
  <c r="D99" i="2"/>
  <c r="G60" i="2"/>
  <c r="H60" i="2" s="1"/>
  <c r="J60" i="2" s="1"/>
  <c r="I63" i="9" l="1"/>
  <c r="E64" i="9" s="1"/>
  <c r="D104" i="9"/>
  <c r="C105" i="9"/>
  <c r="C101" i="2"/>
  <c r="D100" i="2"/>
  <c r="I60" i="2"/>
  <c r="E61" i="2" s="1"/>
  <c r="D105" i="9" l="1"/>
  <c r="C106" i="9"/>
  <c r="G64" i="9"/>
  <c r="H64" i="9" s="1"/>
  <c r="J64" i="9" s="1"/>
  <c r="C102" i="2"/>
  <c r="D101" i="2"/>
  <c r="G61" i="2"/>
  <c r="H61" i="2" s="1"/>
  <c r="D106" i="9" l="1"/>
  <c r="C107" i="9"/>
  <c r="I64" i="9"/>
  <c r="E65" i="9" s="1"/>
  <c r="C103" i="2"/>
  <c r="D102" i="2"/>
  <c r="J61" i="2"/>
  <c r="I61" i="2"/>
  <c r="E62" i="2" l="1"/>
  <c r="K61" i="2"/>
  <c r="G65" i="9"/>
  <c r="H65" i="9" s="1"/>
  <c r="J65" i="9" s="1"/>
  <c r="D107" i="9"/>
  <c r="C108" i="9"/>
  <c r="C104" i="2"/>
  <c r="D103" i="2"/>
  <c r="G62" i="2"/>
  <c r="H62" i="2" s="1"/>
  <c r="J62" i="2" s="1"/>
  <c r="D108" i="9" l="1"/>
  <c r="C109" i="9"/>
  <c r="I65" i="9"/>
  <c r="E66" i="9" s="1"/>
  <c r="C105" i="2"/>
  <c r="D104" i="2"/>
  <c r="I62" i="2"/>
  <c r="E63" i="2" s="1"/>
  <c r="G66" i="9" l="1"/>
  <c r="H66" i="9" s="1"/>
  <c r="J66" i="9" s="1"/>
  <c r="C110" i="9"/>
  <c r="D109" i="9"/>
  <c r="C106" i="2"/>
  <c r="D105" i="2"/>
  <c r="G63" i="2"/>
  <c r="H63" i="2" s="1"/>
  <c r="I63" i="2" s="1"/>
  <c r="D110" i="9" l="1"/>
  <c r="C111" i="9"/>
  <c r="I66" i="9"/>
  <c r="E67" i="9" s="1"/>
  <c r="C107" i="2"/>
  <c r="D106" i="2"/>
  <c r="E64" i="2"/>
  <c r="J63" i="2"/>
  <c r="G67" i="9" l="1"/>
  <c r="H67" i="9" s="1"/>
  <c r="J67" i="9" s="1"/>
  <c r="D111" i="9"/>
  <c r="C112" i="9"/>
  <c r="C108" i="2"/>
  <c r="D107" i="2"/>
  <c r="G64" i="2"/>
  <c r="H64" i="2" s="1"/>
  <c r="J64" i="2" s="1"/>
  <c r="D112" i="9" l="1"/>
  <c r="C113" i="9"/>
  <c r="I67" i="9"/>
  <c r="E68" i="9" s="1"/>
  <c r="C109" i="2"/>
  <c r="D108" i="2"/>
  <c r="I64" i="2"/>
  <c r="E65" i="2" s="1"/>
  <c r="G68" i="9" l="1"/>
  <c r="H68" i="9" s="1"/>
  <c r="J68" i="9" s="1"/>
  <c r="D113" i="9"/>
  <c r="C114" i="9"/>
  <c r="C110" i="2"/>
  <c r="D109" i="2"/>
  <c r="G65" i="2"/>
  <c r="H65" i="2" s="1"/>
  <c r="J65" i="2" s="1"/>
  <c r="D114" i="9" l="1"/>
  <c r="C115" i="9"/>
  <c r="I68" i="9"/>
  <c r="E69" i="9" s="1"/>
  <c r="C111" i="2"/>
  <c r="D110" i="2"/>
  <c r="I65" i="2"/>
  <c r="E66" i="2" s="1"/>
  <c r="G66" i="2" s="1"/>
  <c r="H66" i="2" s="1"/>
  <c r="J66" i="2" s="1"/>
  <c r="G69" i="9" l="1"/>
  <c r="H69" i="9" s="1"/>
  <c r="J69" i="9" s="1"/>
  <c r="C116" i="9"/>
  <c r="D115" i="9"/>
  <c r="C112" i="2"/>
  <c r="D111" i="2"/>
  <c r="I66" i="2"/>
  <c r="E67" i="2" s="1"/>
  <c r="C117" i="9" l="1"/>
  <c r="D116" i="9"/>
  <c r="I69" i="9"/>
  <c r="E70" i="9" s="1"/>
  <c r="C113" i="2"/>
  <c r="D112" i="2"/>
  <c r="G67" i="2"/>
  <c r="H67" i="2" s="1"/>
  <c r="J67" i="2" s="1"/>
  <c r="G70" i="9" l="1"/>
  <c r="H70" i="9" s="1"/>
  <c r="J70" i="9" s="1"/>
  <c r="D117" i="9"/>
  <c r="C118" i="9"/>
  <c r="C114" i="2"/>
  <c r="D113" i="2"/>
  <c r="I67" i="2"/>
  <c r="E68" i="2" s="1"/>
  <c r="G68" i="2" s="1"/>
  <c r="H68" i="2" s="1"/>
  <c r="J68" i="2" s="1"/>
  <c r="D118" i="9" l="1"/>
  <c r="C119" i="9"/>
  <c r="I70" i="9"/>
  <c r="E71" i="9" s="1"/>
  <c r="C115" i="2"/>
  <c r="D114" i="2"/>
  <c r="I68" i="2"/>
  <c r="E69" i="2" s="1"/>
  <c r="G71" i="9" l="1"/>
  <c r="H71" i="9" s="1"/>
  <c r="J71" i="9" s="1"/>
  <c r="D119" i="9"/>
  <c r="C120" i="9"/>
  <c r="C116" i="2"/>
  <c r="D115" i="2"/>
  <c r="G69" i="2"/>
  <c r="H69" i="2" s="1"/>
  <c r="J69" i="2" s="1"/>
  <c r="D120" i="9" l="1"/>
  <c r="C121" i="9"/>
  <c r="I71" i="9"/>
  <c r="E72" i="9" s="1"/>
  <c r="C117" i="2"/>
  <c r="D116" i="2"/>
  <c r="I69" i="2"/>
  <c r="E70" i="2" s="1"/>
  <c r="G70" i="2" s="1"/>
  <c r="H70" i="2" s="1"/>
  <c r="G72" i="9" l="1"/>
  <c r="H72" i="9" s="1"/>
  <c r="J72" i="9" s="1"/>
  <c r="C122" i="9"/>
  <c r="D121" i="9"/>
  <c r="C118" i="2"/>
  <c r="D117" i="2"/>
  <c r="J70" i="2"/>
  <c r="I70" i="2"/>
  <c r="E71" i="2" s="1"/>
  <c r="G71" i="2" s="1"/>
  <c r="H71" i="2" s="1"/>
  <c r="I71" i="2" s="1"/>
  <c r="C123" i="9" l="1"/>
  <c r="D122" i="9"/>
  <c r="I72" i="9"/>
  <c r="E73" i="9" s="1"/>
  <c r="C119" i="2"/>
  <c r="D118" i="2"/>
  <c r="E72" i="2"/>
  <c r="J71" i="2"/>
  <c r="G73" i="9" l="1"/>
  <c r="H73" i="9" s="1"/>
  <c r="J73" i="9" s="1"/>
  <c r="C124" i="9"/>
  <c r="D123" i="9"/>
  <c r="C120" i="2"/>
  <c r="D119" i="2"/>
  <c r="G72" i="2"/>
  <c r="H72" i="2" s="1"/>
  <c r="J72" i="2" s="1"/>
  <c r="I73" i="9" l="1"/>
  <c r="C125" i="9"/>
  <c r="D124" i="9"/>
  <c r="K73" i="9"/>
  <c r="E74" i="9"/>
  <c r="C121" i="2"/>
  <c r="D120" i="2"/>
  <c r="I72" i="2"/>
  <c r="E73" i="2" s="1"/>
  <c r="G74" i="9" l="1"/>
  <c r="H74" i="9" s="1"/>
  <c r="J74" i="9" s="1"/>
  <c r="C126" i="9"/>
  <c r="D125" i="9"/>
  <c r="C122" i="2"/>
  <c r="D121" i="2"/>
  <c r="G73" i="2"/>
  <c r="H73" i="2" s="1"/>
  <c r="J73" i="2" s="1"/>
  <c r="C127" i="9" l="1"/>
  <c r="D126" i="9"/>
  <c r="I74" i="9"/>
  <c r="E75" i="9" s="1"/>
  <c r="C123" i="2"/>
  <c r="D122" i="2"/>
  <c r="I73" i="2"/>
  <c r="E74" i="2" l="1"/>
  <c r="G74" i="2" s="1"/>
  <c r="H74" i="2" s="1"/>
  <c r="J74" i="2" s="1"/>
  <c r="K73" i="2"/>
  <c r="G75" i="9"/>
  <c r="H75" i="9" s="1"/>
  <c r="J75" i="9" s="1"/>
  <c r="C128" i="9"/>
  <c r="D127" i="9"/>
  <c r="C124" i="2"/>
  <c r="D123" i="2"/>
  <c r="I74" i="2"/>
  <c r="E75" i="2" s="1"/>
  <c r="G75" i="2" s="1"/>
  <c r="H75" i="2" s="1"/>
  <c r="J75" i="2" s="1"/>
  <c r="C129" i="9" l="1"/>
  <c r="D128" i="9"/>
  <c r="I75" i="9"/>
  <c r="E76" i="9" s="1"/>
  <c r="C125" i="2"/>
  <c r="D124" i="2"/>
  <c r="I75" i="2"/>
  <c r="E76" i="2" s="1"/>
  <c r="G76" i="9" l="1"/>
  <c r="H76" i="9" s="1"/>
  <c r="J76" i="9" s="1"/>
  <c r="C130" i="9"/>
  <c r="D129" i="9"/>
  <c r="C126" i="2"/>
  <c r="D125" i="2"/>
  <c r="G76" i="2"/>
  <c r="H76" i="2" s="1"/>
  <c r="J76" i="2" s="1"/>
  <c r="C131" i="9" l="1"/>
  <c r="D130" i="9"/>
  <c r="I76" i="9"/>
  <c r="E77" i="9" s="1"/>
  <c r="C127" i="2"/>
  <c r="D126" i="2"/>
  <c r="I76" i="2"/>
  <c r="E77" i="2" s="1"/>
  <c r="G77" i="2" s="1"/>
  <c r="H77" i="2" s="1"/>
  <c r="J77" i="2" s="1"/>
  <c r="G77" i="9" l="1"/>
  <c r="H77" i="9" s="1"/>
  <c r="J77" i="9" s="1"/>
  <c r="C132" i="9"/>
  <c r="D131" i="9"/>
  <c r="C128" i="2"/>
  <c r="D127" i="2"/>
  <c r="I77" i="2"/>
  <c r="E78" i="2" s="1"/>
  <c r="C133" i="9" l="1"/>
  <c r="D132" i="9"/>
  <c r="I77" i="9"/>
  <c r="E78" i="9" s="1"/>
  <c r="C129" i="2"/>
  <c r="D128" i="2"/>
  <c r="G78" i="2"/>
  <c r="H78" i="2" s="1"/>
  <c r="I78" i="2" s="1"/>
  <c r="G78" i="9" l="1"/>
  <c r="H78" i="9" s="1"/>
  <c r="J78" i="9" s="1"/>
  <c r="C134" i="9"/>
  <c r="D133" i="9"/>
  <c r="C130" i="2"/>
  <c r="D129" i="2"/>
  <c r="E79" i="2"/>
  <c r="J78" i="2"/>
  <c r="D134" i="9" l="1"/>
  <c r="C135" i="9"/>
  <c r="I78" i="9"/>
  <c r="E79" i="9" s="1"/>
  <c r="C131" i="2"/>
  <c r="D130" i="2"/>
  <c r="G79" i="2"/>
  <c r="H79" i="2" s="1"/>
  <c r="G79" i="9" l="1"/>
  <c r="H79" i="9" s="1"/>
  <c r="J79" i="9" s="1"/>
  <c r="I79" i="9"/>
  <c r="E80" i="9" s="1"/>
  <c r="C136" i="9"/>
  <c r="D135" i="9"/>
  <c r="C132" i="2"/>
  <c r="D131" i="2"/>
  <c r="I79" i="2"/>
  <c r="E80" i="2" s="1"/>
  <c r="J79" i="2"/>
  <c r="C137" i="9" l="1"/>
  <c r="D136" i="9"/>
  <c r="G80" i="9"/>
  <c r="H80" i="9" s="1"/>
  <c r="I80" i="9" s="1"/>
  <c r="E81" i="9" s="1"/>
  <c r="C133" i="2"/>
  <c r="D132" i="2"/>
  <c r="G80" i="2"/>
  <c r="H80" i="2" s="1"/>
  <c r="J80" i="2" s="1"/>
  <c r="G81" i="9" l="1"/>
  <c r="H81" i="9" s="1"/>
  <c r="I81" i="9" s="1"/>
  <c r="E82" i="9" s="1"/>
  <c r="J80" i="9"/>
  <c r="J81" i="9" s="1"/>
  <c r="D137" i="9"/>
  <c r="C138" i="9"/>
  <c r="C134" i="2"/>
  <c r="D133" i="2"/>
  <c r="I80" i="2"/>
  <c r="E81" i="2" s="1"/>
  <c r="G82" i="9" l="1"/>
  <c r="H82" i="9" s="1"/>
  <c r="I82" i="9" s="1"/>
  <c r="E83" i="9" s="1"/>
  <c r="J82" i="9"/>
  <c r="C139" i="9"/>
  <c r="D138" i="9"/>
  <c r="C135" i="2"/>
  <c r="D134" i="2"/>
  <c r="G81" i="2"/>
  <c r="H81" i="2" s="1"/>
  <c r="I81" i="2" s="1"/>
  <c r="G83" i="9" l="1"/>
  <c r="H83" i="9" s="1"/>
  <c r="I83" i="9" s="1"/>
  <c r="E84" i="9" s="1"/>
  <c r="D139" i="9"/>
  <c r="C140" i="9"/>
  <c r="C136" i="2"/>
  <c r="D135" i="2"/>
  <c r="E82" i="2"/>
  <c r="J81" i="2"/>
  <c r="J83" i="9" l="1"/>
  <c r="G84" i="9"/>
  <c r="H84" i="9" s="1"/>
  <c r="I84" i="9" s="1"/>
  <c r="E85" i="9" s="1"/>
  <c r="D140" i="9"/>
  <c r="C141" i="9"/>
  <c r="J84" i="9"/>
  <c r="C137" i="2"/>
  <c r="D136" i="2"/>
  <c r="G82" i="2"/>
  <c r="H82" i="2" s="1"/>
  <c r="I82" i="2" s="1"/>
  <c r="C142" i="9" l="1"/>
  <c r="D141" i="9"/>
  <c r="G85" i="9"/>
  <c r="H85" i="9" s="1"/>
  <c r="J85" i="9" s="1"/>
  <c r="C138" i="2"/>
  <c r="D137" i="2"/>
  <c r="J82" i="2"/>
  <c r="E83" i="2"/>
  <c r="I85" i="9" l="1"/>
  <c r="E86" i="9" s="1"/>
  <c r="K85" i="9"/>
  <c r="D142" i="9"/>
  <c r="C143" i="9"/>
  <c r="C139" i="2"/>
  <c r="D138" i="2"/>
  <c r="G83" i="2"/>
  <c r="H83" i="2" s="1"/>
  <c r="I83" i="2" s="1"/>
  <c r="C144" i="9" l="1"/>
  <c r="D143" i="9"/>
  <c r="G86" i="9"/>
  <c r="H86" i="9" s="1"/>
  <c r="J86" i="9" s="1"/>
  <c r="C140" i="2"/>
  <c r="D139" i="2"/>
  <c r="E84" i="2"/>
  <c r="J83" i="2"/>
  <c r="I86" i="9" l="1"/>
  <c r="E87" i="9" s="1"/>
  <c r="C145" i="9"/>
  <c r="D144" i="9"/>
  <c r="C141" i="2"/>
  <c r="D140" i="2"/>
  <c r="G84" i="2"/>
  <c r="H84" i="2" s="1"/>
  <c r="I84" i="2" s="1"/>
  <c r="G87" i="9" l="1"/>
  <c r="H87" i="9" s="1"/>
  <c r="J87" i="9" s="1"/>
  <c r="D145" i="9"/>
  <c r="C146" i="9"/>
  <c r="C142" i="2"/>
  <c r="D141" i="2"/>
  <c r="J84" i="2"/>
  <c r="E85" i="2"/>
  <c r="D146" i="9" l="1"/>
  <c r="C147" i="9"/>
  <c r="I87" i="9"/>
  <c r="E88" i="9" s="1"/>
  <c r="C143" i="2"/>
  <c r="D142" i="2"/>
  <c r="G85" i="2"/>
  <c r="H85" i="2" s="1"/>
  <c r="J85" i="2" s="1"/>
  <c r="G88" i="9" l="1"/>
  <c r="H88" i="9" s="1"/>
  <c r="J88" i="9" s="1"/>
  <c r="D147" i="9"/>
  <c r="C148" i="9"/>
  <c r="C144" i="2"/>
  <c r="D143" i="2"/>
  <c r="I85" i="2"/>
  <c r="E86" i="2" l="1"/>
  <c r="K85" i="2"/>
  <c r="D148" i="9"/>
  <c r="C149" i="9"/>
  <c r="I88" i="9"/>
  <c r="E89" i="9" s="1"/>
  <c r="C145" i="2"/>
  <c r="D144" i="2"/>
  <c r="G86" i="2"/>
  <c r="H86" i="2" s="1"/>
  <c r="G89" i="9" l="1"/>
  <c r="H89" i="9" s="1"/>
  <c r="J89" i="9" s="1"/>
  <c r="D149" i="9"/>
  <c r="C150" i="9"/>
  <c r="C146" i="2"/>
  <c r="D145" i="2"/>
  <c r="J86" i="2"/>
  <c r="I86" i="2"/>
  <c r="E87" i="2" s="1"/>
  <c r="D150" i="9" l="1"/>
  <c r="C151" i="9"/>
  <c r="I89" i="9"/>
  <c r="E90" i="9" s="1"/>
  <c r="C147" i="2"/>
  <c r="D146" i="2"/>
  <c r="G87" i="2"/>
  <c r="H87" i="2" s="1"/>
  <c r="G90" i="9" l="1"/>
  <c r="H90" i="9" s="1"/>
  <c r="J90" i="9" s="1"/>
  <c r="D151" i="9"/>
  <c r="C152" i="9"/>
  <c r="C148" i="2"/>
  <c r="D147" i="2"/>
  <c r="J87" i="2"/>
  <c r="I87" i="2"/>
  <c r="E88" i="2" s="1"/>
  <c r="D152" i="9" l="1"/>
  <c r="C153" i="9"/>
  <c r="I90" i="9"/>
  <c r="E91" i="9" s="1"/>
  <c r="C149" i="2"/>
  <c r="D148" i="2"/>
  <c r="G88" i="2"/>
  <c r="H88" i="2" s="1"/>
  <c r="J88" i="2" s="1"/>
  <c r="G91" i="9" l="1"/>
  <c r="H91" i="9" s="1"/>
  <c r="J91" i="9" s="1"/>
  <c r="D153" i="9"/>
  <c r="C154" i="9"/>
  <c r="C150" i="2"/>
  <c r="D149" i="2"/>
  <c r="I88" i="2"/>
  <c r="E89" i="2" s="1"/>
  <c r="D154" i="9" l="1"/>
  <c r="C155" i="9"/>
  <c r="I91" i="9"/>
  <c r="E92" i="9" s="1"/>
  <c r="C151" i="2"/>
  <c r="D150" i="2"/>
  <c r="G89" i="2"/>
  <c r="H89" i="2" s="1"/>
  <c r="J89" i="2" s="1"/>
  <c r="G92" i="9" l="1"/>
  <c r="H92" i="9" s="1"/>
  <c r="J92" i="9" s="1"/>
  <c r="D155" i="9"/>
  <c r="C156" i="9"/>
  <c r="C152" i="2"/>
  <c r="D151" i="2"/>
  <c r="I89" i="2"/>
  <c r="E90" i="2" s="1"/>
  <c r="D156" i="9" l="1"/>
  <c r="C157" i="9"/>
  <c r="I92" i="9"/>
  <c r="E93" i="9" s="1"/>
  <c r="C153" i="2"/>
  <c r="D152" i="2"/>
  <c r="G90" i="2"/>
  <c r="H90" i="2" s="1"/>
  <c r="J90" i="2" s="1"/>
  <c r="C158" i="9" l="1"/>
  <c r="D157" i="9"/>
  <c r="G93" i="9"/>
  <c r="H93" i="9" s="1"/>
  <c r="J93" i="9" s="1"/>
  <c r="C154" i="2"/>
  <c r="D153" i="2"/>
  <c r="I90" i="2"/>
  <c r="E91" i="2" s="1"/>
  <c r="I93" i="9" l="1"/>
  <c r="E94" i="9" s="1"/>
  <c r="D158" i="9"/>
  <c r="C159" i="9"/>
  <c r="C155" i="2"/>
  <c r="D154" i="2"/>
  <c r="G91" i="2"/>
  <c r="H91" i="2" s="1"/>
  <c r="J91" i="2" s="1"/>
  <c r="D159" i="9" l="1"/>
  <c r="C160" i="9"/>
  <c r="G94" i="9"/>
  <c r="H94" i="9" s="1"/>
  <c r="J94" i="9" s="1"/>
  <c r="C156" i="2"/>
  <c r="D155" i="2"/>
  <c r="I91" i="2"/>
  <c r="E92" i="2" s="1"/>
  <c r="I94" i="9" l="1"/>
  <c r="E95" i="9" s="1"/>
  <c r="D160" i="9"/>
  <c r="C161" i="9"/>
  <c r="C157" i="2"/>
  <c r="D156" i="2"/>
  <c r="G92" i="2"/>
  <c r="H92" i="2" s="1"/>
  <c r="J92" i="2" s="1"/>
  <c r="D161" i="9" l="1"/>
  <c r="C162" i="9"/>
  <c r="G95" i="9"/>
  <c r="H95" i="9" s="1"/>
  <c r="J95" i="9" s="1"/>
  <c r="C158" i="2"/>
  <c r="D157" i="2"/>
  <c r="I92" i="2"/>
  <c r="E93" i="2" s="1"/>
  <c r="I95" i="9" l="1"/>
  <c r="E96" i="9" s="1"/>
  <c r="D162" i="9"/>
  <c r="C163" i="9"/>
  <c r="C159" i="2"/>
  <c r="D158" i="2"/>
  <c r="G93" i="2"/>
  <c r="H93" i="2" s="1"/>
  <c r="D163" i="9" l="1"/>
  <c r="C164" i="9"/>
  <c r="G96" i="9"/>
  <c r="H96" i="9" s="1"/>
  <c r="J96" i="9" s="1"/>
  <c r="C160" i="2"/>
  <c r="D159" i="2"/>
  <c r="J93" i="2"/>
  <c r="I93" i="2"/>
  <c r="E94" i="2" s="1"/>
  <c r="D164" i="9" l="1"/>
  <c r="C165" i="9"/>
  <c r="I96" i="9"/>
  <c r="E97" i="9" s="1"/>
  <c r="C161" i="2"/>
  <c r="D160" i="2"/>
  <c r="G94" i="2"/>
  <c r="H94" i="2" s="1"/>
  <c r="I94" i="2" s="1"/>
  <c r="E95" i="2" s="1"/>
  <c r="G97" i="9" l="1"/>
  <c r="H97" i="9" s="1"/>
  <c r="J97" i="9" s="1"/>
  <c r="D165" i="9"/>
  <c r="C166" i="9"/>
  <c r="C162" i="2"/>
  <c r="D161" i="2"/>
  <c r="G95" i="2"/>
  <c r="H95" i="2" s="1"/>
  <c r="J94" i="2"/>
  <c r="D166" i="9" l="1"/>
  <c r="C167" i="9"/>
  <c r="I97" i="9"/>
  <c r="C163" i="2"/>
  <c r="D162" i="2"/>
  <c r="J95" i="2"/>
  <c r="I95" i="2"/>
  <c r="E96" i="2" s="1"/>
  <c r="G96" i="2" s="1"/>
  <c r="H96" i="2" s="1"/>
  <c r="K97" i="9" l="1"/>
  <c r="E98" i="9"/>
  <c r="D167" i="9"/>
  <c r="C168" i="9"/>
  <c r="C164" i="2"/>
  <c r="D163" i="2"/>
  <c r="I96" i="2"/>
  <c r="E97" i="2" s="1"/>
  <c r="J96" i="2"/>
  <c r="D168" i="9" l="1"/>
  <c r="C169" i="9"/>
  <c r="G98" i="9"/>
  <c r="H98" i="9" s="1"/>
  <c r="J98" i="9" s="1"/>
  <c r="C165" i="2"/>
  <c r="D164" i="2"/>
  <c r="G97" i="2"/>
  <c r="H97" i="2" s="1"/>
  <c r="J97" i="2" s="1"/>
  <c r="I98" i="9" l="1"/>
  <c r="E99" i="9" s="1"/>
  <c r="C170" i="9"/>
  <c r="D169" i="9"/>
  <c r="C166" i="2"/>
  <c r="D165" i="2"/>
  <c r="I97" i="2"/>
  <c r="E98" i="2" l="1"/>
  <c r="K97" i="2"/>
  <c r="G99" i="9"/>
  <c r="H99" i="9" s="1"/>
  <c r="J99" i="9" s="1"/>
  <c r="D170" i="9"/>
  <c r="C171" i="9"/>
  <c r="C167" i="2"/>
  <c r="D166" i="2"/>
  <c r="G98" i="2"/>
  <c r="H98" i="2" s="1"/>
  <c r="I98" i="2" s="1"/>
  <c r="D171" i="9" l="1"/>
  <c r="C172" i="9"/>
  <c r="I99" i="9"/>
  <c r="E100" i="9" s="1"/>
  <c r="C168" i="2"/>
  <c r="D167" i="2"/>
  <c r="E99" i="2"/>
  <c r="J98" i="2"/>
  <c r="G100" i="9" l="1"/>
  <c r="H100" i="9" s="1"/>
  <c r="J100" i="9" s="1"/>
  <c r="D172" i="9"/>
  <c r="C173" i="9"/>
  <c r="C169" i="2"/>
  <c r="D168" i="2"/>
  <c r="G99" i="2"/>
  <c r="H99" i="2" s="1"/>
  <c r="I99" i="2" s="1"/>
  <c r="D173" i="9" l="1"/>
  <c r="C174" i="9"/>
  <c r="I100" i="9"/>
  <c r="E101" i="9" s="1"/>
  <c r="C170" i="2"/>
  <c r="D169" i="2"/>
  <c r="E100" i="2"/>
  <c r="J99" i="2"/>
  <c r="G101" i="9" l="1"/>
  <c r="H101" i="9" s="1"/>
  <c r="J101" i="9" s="1"/>
  <c r="D174" i="9"/>
  <c r="C175" i="9"/>
  <c r="C171" i="2"/>
  <c r="D170" i="2"/>
  <c r="G100" i="2"/>
  <c r="H100" i="2" s="1"/>
  <c r="D175" i="9" l="1"/>
  <c r="C176" i="9"/>
  <c r="I101" i="9"/>
  <c r="E102" i="9" s="1"/>
  <c r="C172" i="2"/>
  <c r="D171" i="2"/>
  <c r="J100" i="2"/>
  <c r="I100" i="2"/>
  <c r="E101" i="2" s="1"/>
  <c r="G102" i="9" l="1"/>
  <c r="H102" i="9" s="1"/>
  <c r="J102" i="9" s="1"/>
  <c r="D176" i="9"/>
  <c r="C177" i="9"/>
  <c r="C173" i="2"/>
  <c r="D172" i="2"/>
  <c r="G101" i="2"/>
  <c r="H101" i="2" s="1"/>
  <c r="J101" i="2" s="1"/>
  <c r="D177" i="9" l="1"/>
  <c r="C178" i="9"/>
  <c r="I102" i="9"/>
  <c r="E103" i="9" s="1"/>
  <c r="C174" i="2"/>
  <c r="D173" i="2"/>
  <c r="I101" i="2"/>
  <c r="E102" i="2" s="1"/>
  <c r="G102" i="2" s="1"/>
  <c r="H102" i="2" s="1"/>
  <c r="J102" i="2" s="1"/>
  <c r="G103" i="9" l="1"/>
  <c r="H103" i="9" s="1"/>
  <c r="J103" i="9" s="1"/>
  <c r="D178" i="9"/>
  <c r="C179" i="9"/>
  <c r="C175" i="2"/>
  <c r="D174" i="2"/>
  <c r="I102" i="2"/>
  <c r="E103" i="2" s="1"/>
  <c r="D179" i="9" l="1"/>
  <c r="C180" i="9"/>
  <c r="I103" i="9"/>
  <c r="E104" i="9" s="1"/>
  <c r="C176" i="2"/>
  <c r="D175" i="2"/>
  <c r="G103" i="2"/>
  <c r="H103" i="2" s="1"/>
  <c r="J103" i="2" s="1"/>
  <c r="G104" i="9" l="1"/>
  <c r="H104" i="9" s="1"/>
  <c r="J104" i="9" s="1"/>
  <c r="D180" i="9"/>
  <c r="C181" i="9"/>
  <c r="C177" i="2"/>
  <c r="D176" i="2"/>
  <c r="I103" i="2"/>
  <c r="E104" i="2" s="1"/>
  <c r="I104" i="9" l="1"/>
  <c r="E105" i="9" s="1"/>
  <c r="C182" i="9"/>
  <c r="D181" i="9"/>
  <c r="G105" i="9"/>
  <c r="H105" i="9" s="1"/>
  <c r="I105" i="9" s="1"/>
  <c r="E106" i="9" s="1"/>
  <c r="C178" i="2"/>
  <c r="D177" i="2"/>
  <c r="G104" i="2"/>
  <c r="H104" i="2" s="1"/>
  <c r="J104" i="2" s="1"/>
  <c r="G106" i="9" l="1"/>
  <c r="H106" i="9" s="1"/>
  <c r="I106" i="9" s="1"/>
  <c r="E107" i="9" s="1"/>
  <c r="J105" i="9"/>
  <c r="J106" i="9" s="1"/>
  <c r="D182" i="9"/>
  <c r="C183" i="9"/>
  <c r="C179" i="2"/>
  <c r="D178" i="2"/>
  <c r="I104" i="2"/>
  <c r="E105" i="2" s="1"/>
  <c r="G107" i="9" l="1"/>
  <c r="H107" i="9" s="1"/>
  <c r="I107" i="9" s="1"/>
  <c r="E108" i="9" s="1"/>
  <c r="D183" i="9"/>
  <c r="C184" i="9"/>
  <c r="J107" i="9"/>
  <c r="C180" i="2"/>
  <c r="D179" i="2"/>
  <c r="G105" i="2"/>
  <c r="H105" i="2" s="1"/>
  <c r="J105" i="2" s="1"/>
  <c r="G108" i="9" l="1"/>
  <c r="H108" i="9" s="1"/>
  <c r="I108" i="9" s="1"/>
  <c r="E109" i="9" s="1"/>
  <c r="D184" i="9"/>
  <c r="C185" i="9"/>
  <c r="C181" i="2"/>
  <c r="D180" i="2"/>
  <c r="I105" i="2"/>
  <c r="E106" i="2" s="1"/>
  <c r="G109" i="9" l="1"/>
  <c r="H109" i="9" s="1"/>
  <c r="I109" i="9" s="1"/>
  <c r="D185" i="9"/>
  <c r="C186" i="9"/>
  <c r="J108" i="9"/>
  <c r="J109" i="9" s="1"/>
  <c r="C182" i="2"/>
  <c r="D181" i="2"/>
  <c r="G106" i="2"/>
  <c r="H106" i="2" s="1"/>
  <c r="I106" i="2" s="1"/>
  <c r="E110" i="9" l="1"/>
  <c r="K109" i="9"/>
  <c r="D186" i="9"/>
  <c r="C187" i="9"/>
  <c r="C183" i="2"/>
  <c r="D182" i="2"/>
  <c r="E107" i="2"/>
  <c r="J106" i="2"/>
  <c r="D187" i="9" l="1"/>
  <c r="C188" i="9"/>
  <c r="G110" i="9"/>
  <c r="H110" i="9" s="1"/>
  <c r="J110" i="9" s="1"/>
  <c r="C184" i="2"/>
  <c r="D183" i="2"/>
  <c r="G107" i="2"/>
  <c r="H107" i="2" s="1"/>
  <c r="I110" i="9" l="1"/>
  <c r="E111" i="9" s="1"/>
  <c r="D188" i="9"/>
  <c r="C189" i="9"/>
  <c r="C185" i="2"/>
  <c r="D184" i="2"/>
  <c r="I107" i="2"/>
  <c r="E108" i="2" s="1"/>
  <c r="J107" i="2"/>
  <c r="D189" i="9" l="1"/>
  <c r="C190" i="9"/>
  <c r="G111" i="9"/>
  <c r="H111" i="9" s="1"/>
  <c r="J111" i="9" s="1"/>
  <c r="C186" i="2"/>
  <c r="D185" i="2"/>
  <c r="G108" i="2"/>
  <c r="H108" i="2" s="1"/>
  <c r="J108" i="2" s="1"/>
  <c r="I111" i="9" l="1"/>
  <c r="E112" i="9" s="1"/>
  <c r="D190" i="9"/>
  <c r="C191" i="9"/>
  <c r="C187" i="2"/>
  <c r="D186" i="2"/>
  <c r="I108" i="2"/>
  <c r="E109" i="2" s="1"/>
  <c r="D191" i="9" l="1"/>
  <c r="C192" i="9"/>
  <c r="G112" i="9"/>
  <c r="H112" i="9" s="1"/>
  <c r="J112" i="9" s="1"/>
  <c r="C188" i="2"/>
  <c r="D187" i="2"/>
  <c r="G109" i="2"/>
  <c r="H109" i="2" s="1"/>
  <c r="I112" i="9" l="1"/>
  <c r="E113" i="9" s="1"/>
  <c r="D192" i="9"/>
  <c r="C193" i="9"/>
  <c r="C189" i="2"/>
  <c r="D188" i="2"/>
  <c r="J109" i="2"/>
  <c r="I109" i="2"/>
  <c r="E110" i="2" l="1"/>
  <c r="K109" i="2"/>
  <c r="D193" i="9"/>
  <c r="C194" i="9"/>
  <c r="G113" i="9"/>
  <c r="H113" i="9" s="1"/>
  <c r="J113" i="9" s="1"/>
  <c r="C190" i="2"/>
  <c r="D189" i="2"/>
  <c r="G110" i="2"/>
  <c r="H110" i="2" s="1"/>
  <c r="J110" i="2" s="1"/>
  <c r="I113" i="9" l="1"/>
  <c r="E114" i="9" s="1"/>
  <c r="D194" i="9"/>
  <c r="C195" i="9"/>
  <c r="C191" i="2"/>
  <c r="D190" i="2"/>
  <c r="I110" i="2"/>
  <c r="E111" i="2" s="1"/>
  <c r="G114" i="9" l="1"/>
  <c r="H114" i="9" s="1"/>
  <c r="J114" i="9" s="1"/>
  <c r="D195" i="9"/>
  <c r="C196" i="9"/>
  <c r="C192" i="2"/>
  <c r="D191" i="2"/>
  <c r="G111" i="2"/>
  <c r="H111" i="2" s="1"/>
  <c r="I111" i="2" s="1"/>
  <c r="C197" i="9" l="1"/>
  <c r="D196" i="9"/>
  <c r="I114" i="9"/>
  <c r="E115" i="9" s="1"/>
  <c r="C193" i="2"/>
  <c r="D192" i="2"/>
  <c r="E112" i="2"/>
  <c r="J111" i="2"/>
  <c r="G115" i="9" l="1"/>
  <c r="H115" i="9" s="1"/>
  <c r="J115" i="9" s="1"/>
  <c r="C198" i="9"/>
  <c r="D197" i="9"/>
  <c r="C194" i="2"/>
  <c r="D193" i="2"/>
  <c r="G112" i="2"/>
  <c r="H112" i="2" s="1"/>
  <c r="J112" i="2" s="1"/>
  <c r="D198" i="9" l="1"/>
  <c r="C199" i="9"/>
  <c r="I115" i="9"/>
  <c r="E116" i="9" s="1"/>
  <c r="C195" i="2"/>
  <c r="D194" i="2"/>
  <c r="I112" i="2"/>
  <c r="E113" i="2" s="1"/>
  <c r="G116" i="9" l="1"/>
  <c r="H116" i="9" s="1"/>
  <c r="J116" i="9" s="1"/>
  <c r="D199" i="9"/>
  <c r="C200" i="9"/>
  <c r="C196" i="2"/>
  <c r="D195" i="2"/>
  <c r="G113" i="2"/>
  <c r="H113" i="2" s="1"/>
  <c r="C201" i="9" l="1"/>
  <c r="D200" i="9"/>
  <c r="I116" i="9"/>
  <c r="E117" i="9" s="1"/>
  <c r="C197" i="2"/>
  <c r="D196" i="2"/>
  <c r="J113" i="2"/>
  <c r="I113" i="2"/>
  <c r="E114" i="2" s="1"/>
  <c r="G117" i="9" l="1"/>
  <c r="H117" i="9" s="1"/>
  <c r="J117" i="9" s="1"/>
  <c r="C202" i="9"/>
  <c r="D201" i="9"/>
  <c r="C198" i="2"/>
  <c r="D197" i="2"/>
  <c r="G114" i="2"/>
  <c r="H114" i="2" s="1"/>
  <c r="C203" i="9" l="1"/>
  <c r="D202" i="9"/>
  <c r="I117" i="9"/>
  <c r="E118" i="9" s="1"/>
  <c r="C199" i="2"/>
  <c r="D198" i="2"/>
  <c r="J114" i="2"/>
  <c r="I114" i="2"/>
  <c r="E115" i="2" s="1"/>
  <c r="G118" i="9" l="1"/>
  <c r="H118" i="9" s="1"/>
  <c r="J118" i="9" s="1"/>
  <c r="C204" i="9"/>
  <c r="D203" i="9"/>
  <c r="C200" i="2"/>
  <c r="D199" i="2"/>
  <c r="G115" i="2"/>
  <c r="H115" i="2" s="1"/>
  <c r="C205" i="9" l="1"/>
  <c r="D204" i="9"/>
  <c r="I118" i="9"/>
  <c r="E119" i="9" s="1"/>
  <c r="C201" i="2"/>
  <c r="D200" i="2"/>
  <c r="J115" i="2"/>
  <c r="I115" i="2"/>
  <c r="E116" i="2" s="1"/>
  <c r="G119" i="9" l="1"/>
  <c r="H119" i="9" s="1"/>
  <c r="J119" i="9" s="1"/>
  <c r="C206" i="9"/>
  <c r="D205" i="9"/>
  <c r="C202" i="2"/>
  <c r="D201" i="2"/>
  <c r="G116" i="2"/>
  <c r="H116" i="2" s="1"/>
  <c r="J116" i="2" s="1"/>
  <c r="C207" i="9" l="1"/>
  <c r="D206" i="9"/>
  <c r="I119" i="9"/>
  <c r="E120" i="9" s="1"/>
  <c r="C203" i="2"/>
  <c r="D202" i="2"/>
  <c r="I116" i="2"/>
  <c r="E117" i="2" s="1"/>
  <c r="G117" i="2" s="1"/>
  <c r="H117" i="2" s="1"/>
  <c r="J117" i="2" s="1"/>
  <c r="C208" i="9" l="1"/>
  <c r="D207" i="9"/>
  <c r="G120" i="9"/>
  <c r="H120" i="9" s="1"/>
  <c r="J120" i="9" s="1"/>
  <c r="C204" i="2"/>
  <c r="D203" i="2"/>
  <c r="I117" i="2"/>
  <c r="E118" i="2" s="1"/>
  <c r="G118" i="2" s="1"/>
  <c r="H118" i="2" s="1"/>
  <c r="J118" i="2" s="1"/>
  <c r="I120" i="9" l="1"/>
  <c r="E121" i="9" s="1"/>
  <c r="C209" i="9"/>
  <c r="D208" i="9"/>
  <c r="C205" i="2"/>
  <c r="D204" i="2"/>
  <c r="I118" i="2"/>
  <c r="E119" i="2" s="1"/>
  <c r="G119" i="2" s="1"/>
  <c r="H119" i="2" s="1"/>
  <c r="J119" i="2" s="1"/>
  <c r="C210" i="9" l="1"/>
  <c r="D209" i="9"/>
  <c r="G121" i="9"/>
  <c r="H121" i="9" s="1"/>
  <c r="J121" i="9" s="1"/>
  <c r="C206" i="2"/>
  <c r="D205" i="2"/>
  <c r="I119" i="2"/>
  <c r="E120" i="2" s="1"/>
  <c r="I121" i="9" l="1"/>
  <c r="C211" i="9"/>
  <c r="D210" i="9"/>
  <c r="C207" i="2"/>
  <c r="D206" i="2"/>
  <c r="G120" i="2"/>
  <c r="H120" i="2" s="1"/>
  <c r="C212" i="9" l="1"/>
  <c r="D211" i="9"/>
  <c r="E122" i="9"/>
  <c r="K121" i="9"/>
  <c r="C208" i="2"/>
  <c r="D207" i="2"/>
  <c r="J120" i="2"/>
  <c r="I120" i="2"/>
  <c r="E121" i="2" s="1"/>
  <c r="G122" i="9" l="1"/>
  <c r="H122" i="9" s="1"/>
  <c r="J122" i="9" s="1"/>
  <c r="C213" i="9"/>
  <c r="D212" i="9"/>
  <c r="C209" i="2"/>
  <c r="D208" i="2"/>
  <c r="G121" i="2"/>
  <c r="H121" i="2" s="1"/>
  <c r="I121" i="2" s="1"/>
  <c r="K121" i="2" s="1"/>
  <c r="I122" i="9" l="1"/>
  <c r="E123" i="9" s="1"/>
  <c r="G123" i="9"/>
  <c r="H123" i="9" s="1"/>
  <c r="I123" i="9" s="1"/>
  <c r="E124" i="9" s="1"/>
  <c r="C214" i="9"/>
  <c r="D213" i="9"/>
  <c r="J123" i="9"/>
  <c r="C210" i="2"/>
  <c r="D209" i="2"/>
  <c r="J121" i="2"/>
  <c r="E122" i="2"/>
  <c r="G124" i="9" l="1"/>
  <c r="H124" i="9" s="1"/>
  <c r="J124" i="9" s="1"/>
  <c r="C215" i="9"/>
  <c r="D214" i="9"/>
  <c r="C211" i="2"/>
  <c r="D210" i="2"/>
  <c r="G122" i="2"/>
  <c r="H122" i="2" s="1"/>
  <c r="J122" i="2" s="1"/>
  <c r="C216" i="9" l="1"/>
  <c r="D215" i="9"/>
  <c r="I124" i="9"/>
  <c r="E125" i="9" s="1"/>
  <c r="C212" i="2"/>
  <c r="D211" i="2"/>
  <c r="I122" i="2"/>
  <c r="E123" i="2" s="1"/>
  <c r="G125" i="9" l="1"/>
  <c r="H125" i="9" s="1"/>
  <c r="J125" i="9" s="1"/>
  <c r="C217" i="9"/>
  <c r="D216" i="9"/>
  <c r="C213" i="2"/>
  <c r="D212" i="2"/>
  <c r="G123" i="2"/>
  <c r="H123" i="2" s="1"/>
  <c r="J123" i="2" s="1"/>
  <c r="C218" i="9" l="1"/>
  <c r="D217" i="9"/>
  <c r="I125" i="9"/>
  <c r="E126" i="9" s="1"/>
  <c r="C214" i="2"/>
  <c r="D213" i="2"/>
  <c r="I123" i="2"/>
  <c r="E124" i="2" s="1"/>
  <c r="G124" i="2" s="1"/>
  <c r="H124" i="2" s="1"/>
  <c r="G126" i="9" l="1"/>
  <c r="H126" i="9" s="1"/>
  <c r="J126" i="9" s="1"/>
  <c r="D218" i="9"/>
  <c r="C219" i="9"/>
  <c r="C215" i="2"/>
  <c r="D214" i="2"/>
  <c r="J124" i="2"/>
  <c r="I124" i="2"/>
  <c r="E125" i="2" s="1"/>
  <c r="C220" i="9" l="1"/>
  <c r="D219" i="9"/>
  <c r="I126" i="9"/>
  <c r="E127" i="9" s="1"/>
  <c r="C216" i="2"/>
  <c r="D215" i="2"/>
  <c r="G125" i="2"/>
  <c r="H125" i="2" s="1"/>
  <c r="J125" i="2" s="1"/>
  <c r="G127" i="9" l="1"/>
  <c r="H127" i="9" s="1"/>
  <c r="J127" i="9" s="1"/>
  <c r="D220" i="9"/>
  <c r="C221" i="9"/>
  <c r="C217" i="2"/>
  <c r="D216" i="2"/>
  <c r="I125" i="2"/>
  <c r="E126" i="2" s="1"/>
  <c r="G126" i="2" s="1"/>
  <c r="H126" i="2" s="1"/>
  <c r="J126" i="2" s="1"/>
  <c r="C222" i="9" l="1"/>
  <c r="D221" i="9"/>
  <c r="I127" i="9"/>
  <c r="E128" i="9" s="1"/>
  <c r="C218" i="2"/>
  <c r="D217" i="2"/>
  <c r="I126" i="2"/>
  <c r="E127" i="2" s="1"/>
  <c r="G128" i="9" l="1"/>
  <c r="H128" i="9" s="1"/>
  <c r="J128" i="9" s="1"/>
  <c r="D222" i="9"/>
  <c r="C223" i="9"/>
  <c r="C219" i="2"/>
  <c r="D218" i="2"/>
  <c r="G127" i="2"/>
  <c r="H127" i="2" s="1"/>
  <c r="J127" i="2" s="1"/>
  <c r="D223" i="9" l="1"/>
  <c r="C224" i="9"/>
  <c r="I128" i="9"/>
  <c r="E129" i="9" s="1"/>
  <c r="C220" i="2"/>
  <c r="D219" i="2"/>
  <c r="I127" i="2"/>
  <c r="E128" i="2" s="1"/>
  <c r="G129" i="9" l="1"/>
  <c r="H129" i="9" s="1"/>
  <c r="J129" i="9" s="1"/>
  <c r="D224" i="9"/>
  <c r="C225" i="9"/>
  <c r="C221" i="2"/>
  <c r="D220" i="2"/>
  <c r="G128" i="2"/>
  <c r="H128" i="2" s="1"/>
  <c r="J128" i="2" s="1"/>
  <c r="D225" i="9" l="1"/>
  <c r="C226" i="9"/>
  <c r="I129" i="9"/>
  <c r="E130" i="9" s="1"/>
  <c r="C222" i="2"/>
  <c r="D221" i="2"/>
  <c r="I128" i="2"/>
  <c r="E129" i="2" s="1"/>
  <c r="G130" i="9" l="1"/>
  <c r="H130" i="9" s="1"/>
  <c r="J130" i="9" s="1"/>
  <c r="D226" i="9"/>
  <c r="C227" i="9"/>
  <c r="C223" i="2"/>
  <c r="D222" i="2"/>
  <c r="G129" i="2"/>
  <c r="H129" i="2" s="1"/>
  <c r="J129" i="2" s="1"/>
  <c r="D227" i="9" l="1"/>
  <c r="C228" i="9"/>
  <c r="I130" i="9"/>
  <c r="E131" i="9" s="1"/>
  <c r="C224" i="2"/>
  <c r="D223" i="2"/>
  <c r="I129" i="2"/>
  <c r="E130" i="2" s="1"/>
  <c r="G131" i="9" l="1"/>
  <c r="H131" i="9" s="1"/>
  <c r="J131" i="9" s="1"/>
  <c r="D228" i="9"/>
  <c r="C229" i="9"/>
  <c r="C225" i="2"/>
  <c r="D224" i="2"/>
  <c r="G130" i="2"/>
  <c r="H130" i="2" s="1"/>
  <c r="J130" i="2" s="1"/>
  <c r="C230" i="9" l="1"/>
  <c r="D229" i="9"/>
  <c r="I131" i="9"/>
  <c r="E132" i="9" s="1"/>
  <c r="C226" i="2"/>
  <c r="D225" i="2"/>
  <c r="I130" i="2"/>
  <c r="E131" i="2" s="1"/>
  <c r="G132" i="9" l="1"/>
  <c r="H132" i="9" s="1"/>
  <c r="J132" i="9" s="1"/>
  <c r="D230" i="9"/>
  <c r="C231" i="9"/>
  <c r="C227" i="2"/>
  <c r="D226" i="2"/>
  <c r="G131" i="2"/>
  <c r="H131" i="2" s="1"/>
  <c r="D231" i="9" l="1"/>
  <c r="C232" i="9"/>
  <c r="I132" i="9"/>
  <c r="E133" i="9" s="1"/>
  <c r="C228" i="2"/>
  <c r="D227" i="2"/>
  <c r="J131" i="2"/>
  <c r="I131" i="2"/>
  <c r="E132" i="2" s="1"/>
  <c r="G133" i="9" l="1"/>
  <c r="H133" i="9" s="1"/>
  <c r="J133" i="9" s="1"/>
  <c r="D232" i="9"/>
  <c r="C233" i="9"/>
  <c r="C229" i="2"/>
  <c r="D228" i="2"/>
  <c r="G132" i="2"/>
  <c r="H132" i="2" s="1"/>
  <c r="J132" i="2" s="1"/>
  <c r="D233" i="9" l="1"/>
  <c r="C234" i="9"/>
  <c r="I133" i="9"/>
  <c r="C230" i="2"/>
  <c r="D229" i="2"/>
  <c r="I132" i="2"/>
  <c r="E133" i="2" s="1"/>
  <c r="K133" i="9" l="1"/>
  <c r="E134" i="9"/>
  <c r="D234" i="9"/>
  <c r="C235" i="9"/>
  <c r="C231" i="2"/>
  <c r="D230" i="2"/>
  <c r="G133" i="2"/>
  <c r="H133" i="2" s="1"/>
  <c r="J133" i="2" s="1"/>
  <c r="G134" i="9" l="1"/>
  <c r="H134" i="9" s="1"/>
  <c r="J134" i="9" s="1"/>
  <c r="D235" i="9"/>
  <c r="C236" i="9"/>
  <c r="C232" i="2"/>
  <c r="D231" i="2"/>
  <c r="I133" i="2"/>
  <c r="E134" i="2" l="1"/>
  <c r="G134" i="2" s="1"/>
  <c r="H134" i="2" s="1"/>
  <c r="K133" i="2"/>
  <c r="D236" i="9"/>
  <c r="C237" i="9"/>
  <c r="I134" i="9"/>
  <c r="E135" i="9" s="1"/>
  <c r="C233" i="2"/>
  <c r="D232" i="2"/>
  <c r="I134" i="2"/>
  <c r="E135" i="2" s="1"/>
  <c r="J134" i="2"/>
  <c r="G135" i="9" l="1"/>
  <c r="H135" i="9" s="1"/>
  <c r="J135" i="9" s="1"/>
  <c r="D237" i="9"/>
  <c r="C238" i="9"/>
  <c r="C234" i="2"/>
  <c r="D233" i="2"/>
  <c r="G135" i="2"/>
  <c r="H135" i="2" s="1"/>
  <c r="J135" i="2" s="1"/>
  <c r="D238" i="9" l="1"/>
  <c r="C239" i="9"/>
  <c r="I135" i="9"/>
  <c r="E136" i="9" s="1"/>
  <c r="C235" i="2"/>
  <c r="D234" i="2"/>
  <c r="I135" i="2"/>
  <c r="E136" i="2" s="1"/>
  <c r="G136" i="2" s="1"/>
  <c r="H136" i="2" s="1"/>
  <c r="J136" i="2" s="1"/>
  <c r="G136" i="9" l="1"/>
  <c r="H136" i="9" s="1"/>
  <c r="J136" i="9" s="1"/>
  <c r="D239" i="9"/>
  <c r="C240" i="9"/>
  <c r="C236" i="2"/>
  <c r="D235" i="2"/>
  <c r="I136" i="2"/>
  <c r="E137" i="2" s="1"/>
  <c r="G137" i="2" s="1"/>
  <c r="H137" i="2" s="1"/>
  <c r="D240" i="9" l="1"/>
  <c r="C241" i="9"/>
  <c r="I136" i="9"/>
  <c r="E137" i="9" s="1"/>
  <c r="C237" i="2"/>
  <c r="D236" i="2"/>
  <c r="J137" i="2"/>
  <c r="I137" i="2"/>
  <c r="E138" i="2" s="1"/>
  <c r="G137" i="9" l="1"/>
  <c r="H137" i="9" s="1"/>
  <c r="J137" i="9" s="1"/>
  <c r="I137" i="9"/>
  <c r="E138" i="9" s="1"/>
  <c r="C242" i="9"/>
  <c r="D241" i="9"/>
  <c r="C238" i="2"/>
  <c r="D237" i="2"/>
  <c r="G138" i="2"/>
  <c r="H138" i="2" s="1"/>
  <c r="J138" i="2" s="1"/>
  <c r="D242" i="9" l="1"/>
  <c r="C243" i="9"/>
  <c r="G138" i="9"/>
  <c r="H138" i="9" s="1"/>
  <c r="I138" i="9" s="1"/>
  <c r="E139" i="9" s="1"/>
  <c r="J138" i="9"/>
  <c r="C239" i="2"/>
  <c r="D238" i="2"/>
  <c r="I138" i="2"/>
  <c r="E139" i="2" s="1"/>
  <c r="G139" i="9" l="1"/>
  <c r="H139" i="9" s="1"/>
  <c r="I139" i="9" s="1"/>
  <c r="E140" i="9" s="1"/>
  <c r="D243" i="9"/>
  <c r="C244" i="9"/>
  <c r="C240" i="2"/>
  <c r="D239" i="2"/>
  <c r="G139" i="2"/>
  <c r="H139" i="2" s="1"/>
  <c r="J139" i="2" s="1"/>
  <c r="G140" i="9" l="1"/>
  <c r="H140" i="9" s="1"/>
  <c r="I140" i="9" s="1"/>
  <c r="E141" i="9" s="1"/>
  <c r="D244" i="9"/>
  <c r="C245" i="9"/>
  <c r="J139" i="9"/>
  <c r="J140" i="9" s="1"/>
  <c r="C241" i="2"/>
  <c r="D240" i="2"/>
  <c r="I139" i="2"/>
  <c r="E140" i="2" s="1"/>
  <c r="G140" i="2" s="1"/>
  <c r="H140" i="2" s="1"/>
  <c r="J140" i="2" s="1"/>
  <c r="G141" i="9" l="1"/>
  <c r="H141" i="9" s="1"/>
  <c r="I141" i="9" s="1"/>
  <c r="E142" i="9" s="1"/>
  <c r="D245" i="9"/>
  <c r="C246" i="9"/>
  <c r="C242" i="2"/>
  <c r="D241" i="2"/>
  <c r="I140" i="2"/>
  <c r="E141" i="2" s="1"/>
  <c r="G141" i="2" s="1"/>
  <c r="H141" i="2" s="1"/>
  <c r="I141" i="2" s="1"/>
  <c r="E142" i="2" s="1"/>
  <c r="G142" i="9" l="1"/>
  <c r="H142" i="9" s="1"/>
  <c r="I142" i="9" s="1"/>
  <c r="E143" i="9" s="1"/>
  <c r="D246" i="9"/>
  <c r="C247" i="9"/>
  <c r="J141" i="9"/>
  <c r="J142" i="9" s="1"/>
  <c r="C243" i="2"/>
  <c r="D242" i="2"/>
  <c r="G142" i="2"/>
  <c r="H142" i="2" s="1"/>
  <c r="J141" i="2"/>
  <c r="G143" i="9" l="1"/>
  <c r="H143" i="9" s="1"/>
  <c r="I143" i="9" s="1"/>
  <c r="E144" i="9" s="1"/>
  <c r="D247" i="9"/>
  <c r="C248" i="9"/>
  <c r="J143" i="9"/>
  <c r="C244" i="2"/>
  <c r="D243" i="2"/>
  <c r="J142" i="2"/>
  <c r="I142" i="2"/>
  <c r="E143" i="2" s="1"/>
  <c r="G144" i="9" l="1"/>
  <c r="H144" i="9" s="1"/>
  <c r="I144" i="9" s="1"/>
  <c r="E145" i="9" s="1"/>
  <c r="D248" i="9"/>
  <c r="C249" i="9"/>
  <c r="C245" i="2"/>
  <c r="D244" i="2"/>
  <c r="G143" i="2"/>
  <c r="H143" i="2" s="1"/>
  <c r="G145" i="9" l="1"/>
  <c r="H145" i="9" s="1"/>
  <c r="I145" i="9" s="1"/>
  <c r="D249" i="9"/>
  <c r="C250" i="9"/>
  <c r="J144" i="9"/>
  <c r="J145" i="9" s="1"/>
  <c r="C246" i="2"/>
  <c r="D245" i="2"/>
  <c r="I143" i="2"/>
  <c r="E144" i="2" s="1"/>
  <c r="J143" i="2"/>
  <c r="D250" i="9" l="1"/>
  <c r="C251" i="9"/>
  <c r="E146" i="9"/>
  <c r="K145" i="9"/>
  <c r="C247" i="2"/>
  <c r="D246" i="2"/>
  <c r="G144" i="2"/>
  <c r="H144" i="2" s="1"/>
  <c r="J144" i="2" s="1"/>
  <c r="G146" i="9" l="1"/>
  <c r="H146" i="9" s="1"/>
  <c r="J146" i="9" s="1"/>
  <c r="D251" i="9"/>
  <c r="C252" i="9"/>
  <c r="C248" i="2"/>
  <c r="D247" i="2"/>
  <c r="I144" i="2"/>
  <c r="E145" i="2" s="1"/>
  <c r="I146" i="9" l="1"/>
  <c r="E147" i="9" s="1"/>
  <c r="D252" i="9"/>
  <c r="C253" i="9"/>
  <c r="G147" i="9"/>
  <c r="H147" i="9" s="1"/>
  <c r="J147" i="9" s="1"/>
  <c r="C249" i="2"/>
  <c r="D248" i="2"/>
  <c r="G145" i="2"/>
  <c r="H145" i="2" s="1"/>
  <c r="I145" i="2" s="1"/>
  <c r="K145" i="2" s="1"/>
  <c r="C254" i="9" l="1"/>
  <c r="D253" i="9"/>
  <c r="I147" i="9"/>
  <c r="E148" i="9" s="1"/>
  <c r="C250" i="2"/>
  <c r="D249" i="2"/>
  <c r="E146" i="2"/>
  <c r="J145" i="2"/>
  <c r="G148" i="9" l="1"/>
  <c r="H148" i="9" s="1"/>
  <c r="J148" i="9" s="1"/>
  <c r="D254" i="9"/>
  <c r="C255" i="9"/>
  <c r="C251" i="2"/>
  <c r="D250" i="2"/>
  <c r="G146" i="2"/>
  <c r="H146" i="2" s="1"/>
  <c r="I146" i="2" s="1"/>
  <c r="E147" i="2" s="1"/>
  <c r="D255" i="9" l="1"/>
  <c r="C256" i="9"/>
  <c r="I148" i="9"/>
  <c r="E149" i="9" s="1"/>
  <c r="C252" i="2"/>
  <c r="D251" i="2"/>
  <c r="G147" i="2"/>
  <c r="H147" i="2" s="1"/>
  <c r="I147" i="2" s="1"/>
  <c r="E148" i="2" s="1"/>
  <c r="J146" i="2"/>
  <c r="G149" i="9" l="1"/>
  <c r="H149" i="9" s="1"/>
  <c r="J149" i="9" s="1"/>
  <c r="D256" i="9"/>
  <c r="C257" i="9"/>
  <c r="C253" i="2"/>
  <c r="D252" i="2"/>
  <c r="G148" i="2"/>
  <c r="H148" i="2" s="1"/>
  <c r="I148" i="2" s="1"/>
  <c r="J147" i="2"/>
  <c r="D257" i="9" l="1"/>
  <c r="C258" i="9"/>
  <c r="I149" i="9"/>
  <c r="E150" i="9" s="1"/>
  <c r="C254" i="2"/>
  <c r="D253" i="2"/>
  <c r="J148" i="2"/>
  <c r="E149" i="2"/>
  <c r="D258" i="9" l="1"/>
  <c r="C259" i="9"/>
  <c r="G150" i="9"/>
  <c r="H150" i="9" s="1"/>
  <c r="J150" i="9" s="1"/>
  <c r="C255" i="2"/>
  <c r="D254" i="2"/>
  <c r="G149" i="2"/>
  <c r="H149" i="2" s="1"/>
  <c r="J149" i="2" s="1"/>
  <c r="I150" i="9" l="1"/>
  <c r="E151" i="9" s="1"/>
  <c r="D259" i="9"/>
  <c r="C260" i="9"/>
  <c r="C256" i="2"/>
  <c r="D255" i="2"/>
  <c r="I149" i="2"/>
  <c r="E150" i="2" s="1"/>
  <c r="D260" i="9" l="1"/>
  <c r="C261" i="9"/>
  <c r="G151" i="9"/>
  <c r="H151" i="9" s="1"/>
  <c r="J151" i="9" s="1"/>
  <c r="C257" i="2"/>
  <c r="D256" i="2"/>
  <c r="G150" i="2"/>
  <c r="H150" i="2" s="1"/>
  <c r="I151" i="9" l="1"/>
  <c r="E152" i="9" s="1"/>
  <c r="D261" i="9"/>
  <c r="C262" i="9"/>
  <c r="C258" i="2"/>
  <c r="D257" i="2"/>
  <c r="J150" i="2"/>
  <c r="I150" i="2"/>
  <c r="E151" i="2" s="1"/>
  <c r="D262" i="9" l="1"/>
  <c r="C263" i="9"/>
  <c r="G152" i="9"/>
  <c r="H152" i="9" s="1"/>
  <c r="J152" i="9" s="1"/>
  <c r="C259" i="2"/>
  <c r="D258" i="2"/>
  <c r="G151" i="2"/>
  <c r="H151" i="2" s="1"/>
  <c r="J151" i="2" s="1"/>
  <c r="D263" i="9" l="1"/>
  <c r="C264" i="9"/>
  <c r="I152" i="9"/>
  <c r="E153" i="9" s="1"/>
  <c r="C260" i="2"/>
  <c r="D259" i="2"/>
  <c r="I151" i="2"/>
  <c r="E152" i="2" s="1"/>
  <c r="G153" i="9" l="1"/>
  <c r="H153" i="9" s="1"/>
  <c r="J153" i="9" s="1"/>
  <c r="D264" i="9"/>
  <c r="C265" i="9"/>
  <c r="C261" i="2"/>
  <c r="D260" i="2"/>
  <c r="G152" i="2"/>
  <c r="H152" i="2" s="1"/>
  <c r="J152" i="2" s="1"/>
  <c r="C266" i="9" l="1"/>
  <c r="D265" i="9"/>
  <c r="I153" i="9"/>
  <c r="E154" i="9" s="1"/>
  <c r="C262" i="2"/>
  <c r="D261" i="2"/>
  <c r="I152" i="2"/>
  <c r="E153" i="2" s="1"/>
  <c r="G154" i="9" l="1"/>
  <c r="H154" i="9" s="1"/>
  <c r="J154" i="9" s="1"/>
  <c r="D266" i="9"/>
  <c r="C267" i="9"/>
  <c r="C263" i="2"/>
  <c r="D262" i="2"/>
  <c r="G153" i="2"/>
  <c r="H153" i="2" s="1"/>
  <c r="D267" i="9" l="1"/>
  <c r="C268" i="9"/>
  <c r="I154" i="9"/>
  <c r="E155" i="9" s="1"/>
  <c r="C264" i="2"/>
  <c r="D263" i="2"/>
  <c r="J153" i="2"/>
  <c r="I153" i="2"/>
  <c r="E154" i="2" s="1"/>
  <c r="G155" i="9" l="1"/>
  <c r="H155" i="9" s="1"/>
  <c r="J155" i="9" s="1"/>
  <c r="D268" i="9"/>
  <c r="C269" i="9"/>
  <c r="C265" i="2"/>
  <c r="D264" i="2"/>
  <c r="G154" i="2"/>
  <c r="H154" i="2" s="1"/>
  <c r="I154" i="2" s="1"/>
  <c r="C270" i="9" l="1"/>
  <c r="D269" i="9"/>
  <c r="I155" i="9"/>
  <c r="E156" i="9" s="1"/>
  <c r="C266" i="2"/>
  <c r="D265" i="2"/>
  <c r="J154" i="2"/>
  <c r="E155" i="2"/>
  <c r="G156" i="9" l="1"/>
  <c r="H156" i="9" s="1"/>
  <c r="J156" i="9" s="1"/>
  <c r="C271" i="9"/>
  <c r="D270" i="9"/>
  <c r="C267" i="2"/>
  <c r="D266" i="2"/>
  <c r="G155" i="2"/>
  <c r="H155" i="2" s="1"/>
  <c r="J155" i="2" s="1"/>
  <c r="C272" i="9" l="1"/>
  <c r="D271" i="9"/>
  <c r="I156" i="9"/>
  <c r="E157" i="9" s="1"/>
  <c r="C268" i="2"/>
  <c r="D267" i="2"/>
  <c r="I155" i="2"/>
  <c r="E156" i="2" s="1"/>
  <c r="G157" i="9" l="1"/>
  <c r="H157" i="9" s="1"/>
  <c r="J157" i="9" s="1"/>
  <c r="C273" i="9"/>
  <c r="D272" i="9"/>
  <c r="C269" i="2"/>
  <c r="D268" i="2"/>
  <c r="G156" i="2"/>
  <c r="H156" i="2" s="1"/>
  <c r="J156" i="2" s="1"/>
  <c r="C274" i="9" l="1"/>
  <c r="D273" i="9"/>
  <c r="I157" i="9"/>
  <c r="C270" i="2"/>
  <c r="D269" i="2"/>
  <c r="I156" i="2"/>
  <c r="E157" i="2" s="1"/>
  <c r="G157" i="2" s="1"/>
  <c r="H157" i="2" s="1"/>
  <c r="J157" i="2" s="1"/>
  <c r="E158" i="9" l="1"/>
  <c r="K157" i="9"/>
  <c r="C275" i="9"/>
  <c r="D274" i="9"/>
  <c r="C271" i="2"/>
  <c r="D270" i="2"/>
  <c r="I157" i="2"/>
  <c r="E158" i="2" l="1"/>
  <c r="G158" i="2" s="1"/>
  <c r="H158" i="2" s="1"/>
  <c r="I158" i="2" s="1"/>
  <c r="E159" i="2" s="1"/>
  <c r="K157" i="2"/>
  <c r="C276" i="9"/>
  <c r="D275" i="9"/>
  <c r="G158" i="9"/>
  <c r="H158" i="9" s="1"/>
  <c r="J158" i="9" s="1"/>
  <c r="I158" i="9"/>
  <c r="E159" i="9" s="1"/>
  <c r="C272" i="2"/>
  <c r="D271" i="2"/>
  <c r="J158" i="2"/>
  <c r="G159" i="2"/>
  <c r="H159" i="2" s="1"/>
  <c r="G159" i="9" l="1"/>
  <c r="H159" i="9" s="1"/>
  <c r="I159" i="9"/>
  <c r="E160" i="9" s="1"/>
  <c r="J159" i="9"/>
  <c r="C277" i="9"/>
  <c r="D276" i="9"/>
  <c r="C273" i="2"/>
  <c r="D272" i="2"/>
  <c r="J159" i="2"/>
  <c r="I159" i="2"/>
  <c r="E160" i="2" s="1"/>
  <c r="G160" i="2" s="1"/>
  <c r="H160" i="2" s="1"/>
  <c r="I160" i="2" s="1"/>
  <c r="E161" i="2" s="1"/>
  <c r="G160" i="9" l="1"/>
  <c r="H160" i="9" s="1"/>
  <c r="I160" i="9" s="1"/>
  <c r="E161" i="9" s="1"/>
  <c r="D277" i="9"/>
  <c r="C278" i="9"/>
  <c r="J160" i="9"/>
  <c r="C274" i="2"/>
  <c r="D273" i="2"/>
  <c r="G161" i="2"/>
  <c r="H161" i="2" s="1"/>
  <c r="I161" i="2" s="1"/>
  <c r="E162" i="2" s="1"/>
  <c r="J160" i="2"/>
  <c r="D278" i="9" l="1"/>
  <c r="C279" i="9"/>
  <c r="G161" i="9"/>
  <c r="H161" i="9" s="1"/>
  <c r="J161" i="9" s="1"/>
  <c r="C275" i="2"/>
  <c r="D274" i="2"/>
  <c r="J161" i="2"/>
  <c r="G162" i="2"/>
  <c r="H162" i="2" s="1"/>
  <c r="I162" i="2" s="1"/>
  <c r="E163" i="2" s="1"/>
  <c r="I161" i="9" l="1"/>
  <c r="E162" i="9" s="1"/>
  <c r="D279" i="9"/>
  <c r="C280" i="9"/>
  <c r="C276" i="2"/>
  <c r="D275" i="2"/>
  <c r="G163" i="2"/>
  <c r="H163" i="2" s="1"/>
  <c r="I163" i="2" s="1"/>
  <c r="E164" i="2" s="1"/>
  <c r="J162" i="2"/>
  <c r="D280" i="9" l="1"/>
  <c r="C281" i="9"/>
  <c r="G162" i="9"/>
  <c r="H162" i="9" s="1"/>
  <c r="J162" i="9" s="1"/>
  <c r="I162" i="9"/>
  <c r="E163" i="9" s="1"/>
  <c r="C277" i="2"/>
  <c r="D276" i="2"/>
  <c r="J163" i="2"/>
  <c r="G164" i="2"/>
  <c r="H164" i="2" s="1"/>
  <c r="J164" i="2" s="1"/>
  <c r="G163" i="9" l="1"/>
  <c r="H163" i="9" s="1"/>
  <c r="I163" i="9"/>
  <c r="E164" i="9" s="1"/>
  <c r="J163" i="9"/>
  <c r="D281" i="9"/>
  <c r="C282" i="9"/>
  <c r="C278" i="2"/>
  <c r="D277" i="2"/>
  <c r="I164" i="2"/>
  <c r="E165" i="2" s="1"/>
  <c r="G165" i="2" s="1"/>
  <c r="H165" i="2" s="1"/>
  <c r="J165" i="2" s="1"/>
  <c r="D282" i="9" l="1"/>
  <c r="C283" i="9"/>
  <c r="G164" i="9"/>
  <c r="H164" i="9" s="1"/>
  <c r="I164" i="9" s="1"/>
  <c r="E165" i="9" s="1"/>
  <c r="C279" i="2"/>
  <c r="D278" i="2"/>
  <c r="I165" i="2"/>
  <c r="E166" i="2" s="1"/>
  <c r="G165" i="9" l="1"/>
  <c r="H165" i="9" s="1"/>
  <c r="I165" i="9"/>
  <c r="E166" i="9" s="1"/>
  <c r="J164" i="9"/>
  <c r="J165" i="9" s="1"/>
  <c r="D283" i="9"/>
  <c r="C284" i="9"/>
  <c r="C280" i="2"/>
  <c r="D279" i="2"/>
  <c r="G166" i="2"/>
  <c r="H166" i="2" s="1"/>
  <c r="J166" i="2" s="1"/>
  <c r="D284" i="9" l="1"/>
  <c r="C285" i="9"/>
  <c r="G166" i="9"/>
  <c r="H166" i="9" s="1"/>
  <c r="I166" i="9" s="1"/>
  <c r="E167" i="9" s="1"/>
  <c r="C281" i="2"/>
  <c r="D280" i="2"/>
  <c r="I166" i="2"/>
  <c r="E167" i="2" s="1"/>
  <c r="G167" i="9" l="1"/>
  <c r="H167" i="9" s="1"/>
  <c r="I167" i="9"/>
  <c r="E168" i="9" s="1"/>
  <c r="J166" i="9"/>
  <c r="J167" i="9" s="1"/>
  <c r="D285" i="9"/>
  <c r="C286" i="9"/>
  <c r="C282" i="2"/>
  <c r="D281" i="2"/>
  <c r="G167" i="2"/>
  <c r="H167" i="2" s="1"/>
  <c r="I167" i="2" s="1"/>
  <c r="D286" i="9" l="1"/>
  <c r="C287" i="9"/>
  <c r="G168" i="9"/>
  <c r="H168" i="9" s="1"/>
  <c r="J168" i="9" s="1"/>
  <c r="C283" i="2"/>
  <c r="D282" i="2"/>
  <c r="E168" i="2"/>
  <c r="J167" i="2"/>
  <c r="I168" i="9" l="1"/>
  <c r="E169" i="9" s="1"/>
  <c r="D287" i="9"/>
  <c r="C288" i="9"/>
  <c r="C284" i="2"/>
  <c r="D283" i="2"/>
  <c r="G168" i="2"/>
  <c r="H168" i="2" s="1"/>
  <c r="J168" i="2" s="1"/>
  <c r="D288" i="9" l="1"/>
  <c r="C289" i="9"/>
  <c r="G169" i="9"/>
  <c r="H169" i="9" s="1"/>
  <c r="J169" i="9" s="1"/>
  <c r="C285" i="2"/>
  <c r="D284" i="2"/>
  <c r="I168" i="2"/>
  <c r="E169" i="2" s="1"/>
  <c r="G169" i="2" s="1"/>
  <c r="H169" i="2" s="1"/>
  <c r="J169" i="2" s="1"/>
  <c r="I169" i="9" l="1"/>
  <c r="E170" i="9"/>
  <c r="K169" i="9"/>
  <c r="C290" i="9"/>
  <c r="D289" i="9"/>
  <c r="C286" i="2"/>
  <c r="D285" i="2"/>
  <c r="I169" i="2"/>
  <c r="E170" i="2" l="1"/>
  <c r="G170" i="2" s="1"/>
  <c r="H170" i="2" s="1"/>
  <c r="J170" i="2" s="1"/>
  <c r="K169" i="2"/>
  <c r="C291" i="9"/>
  <c r="D290" i="9"/>
  <c r="G170" i="9"/>
  <c r="H170" i="9" s="1"/>
  <c r="J170" i="9" s="1"/>
  <c r="C287" i="2"/>
  <c r="D286" i="2"/>
  <c r="I170" i="2"/>
  <c r="E171" i="2" s="1"/>
  <c r="I170" i="9" l="1"/>
  <c r="E171" i="9" s="1"/>
  <c r="C292" i="9"/>
  <c r="D291" i="9"/>
  <c r="C288" i="2"/>
  <c r="D287" i="2"/>
  <c r="G171" i="2"/>
  <c r="H171" i="2" s="1"/>
  <c r="J171" i="2" s="1"/>
  <c r="C293" i="9" l="1"/>
  <c r="D292" i="9"/>
  <c r="G171" i="9"/>
  <c r="H171" i="9" s="1"/>
  <c r="J171" i="9" s="1"/>
  <c r="C289" i="2"/>
  <c r="D288" i="2"/>
  <c r="I171" i="2"/>
  <c r="E172" i="2" s="1"/>
  <c r="I171" i="9" l="1"/>
  <c r="E172" i="9" s="1"/>
  <c r="G172" i="9" s="1"/>
  <c r="H172" i="9" s="1"/>
  <c r="C294" i="9"/>
  <c r="D293" i="9"/>
  <c r="C290" i="2"/>
  <c r="D289" i="2"/>
  <c r="G172" i="2"/>
  <c r="H172" i="2" s="1"/>
  <c r="J172" i="2" s="1"/>
  <c r="I172" i="9" l="1"/>
  <c r="E173" i="9" s="1"/>
  <c r="J172" i="9"/>
  <c r="G173" i="9"/>
  <c r="H173" i="9" s="1"/>
  <c r="I173" i="9" s="1"/>
  <c r="E174" i="9" s="1"/>
  <c r="C295" i="9"/>
  <c r="D294" i="9"/>
  <c r="C291" i="2"/>
  <c r="D290" i="2"/>
  <c r="I172" i="2"/>
  <c r="E173" i="2" s="1"/>
  <c r="J173" i="9" l="1"/>
  <c r="G174" i="9"/>
  <c r="H174" i="9" s="1"/>
  <c r="I174" i="9" s="1"/>
  <c r="E175" i="9" s="1"/>
  <c r="C296" i="9"/>
  <c r="D295" i="9"/>
  <c r="J174" i="9"/>
  <c r="C292" i="2"/>
  <c r="D291" i="2"/>
  <c r="G173" i="2"/>
  <c r="H173" i="2" s="1"/>
  <c r="J173" i="2" s="1"/>
  <c r="G175" i="9" l="1"/>
  <c r="H175" i="9" s="1"/>
  <c r="I175" i="9" s="1"/>
  <c r="E176" i="9" s="1"/>
  <c r="J175" i="9"/>
  <c r="C297" i="9"/>
  <c r="D296" i="9"/>
  <c r="C293" i="2"/>
  <c r="D292" i="2"/>
  <c r="I173" i="2"/>
  <c r="E174" i="2" s="1"/>
  <c r="G176" i="9" l="1"/>
  <c r="H176" i="9" s="1"/>
  <c r="I176" i="9" s="1"/>
  <c r="E177" i="9" s="1"/>
  <c r="C298" i="9"/>
  <c r="D297" i="9"/>
  <c r="C294" i="2"/>
  <c r="D293" i="2"/>
  <c r="G174" i="2"/>
  <c r="H174" i="2" s="1"/>
  <c r="J174" i="2" s="1"/>
  <c r="G177" i="9" l="1"/>
  <c r="H177" i="9" s="1"/>
  <c r="I177" i="9" s="1"/>
  <c r="E178" i="9" s="1"/>
  <c r="C299" i="9"/>
  <c r="D298" i="9"/>
  <c r="J176" i="9"/>
  <c r="J177" i="9" s="1"/>
  <c r="C295" i="2"/>
  <c r="D294" i="2"/>
  <c r="I174" i="2"/>
  <c r="E175" i="2" s="1"/>
  <c r="G175" i="2" s="1"/>
  <c r="H175" i="2" s="1"/>
  <c r="J175" i="2" s="1"/>
  <c r="G178" i="9" l="1"/>
  <c r="H178" i="9" s="1"/>
  <c r="I178" i="9" s="1"/>
  <c r="E179" i="9" s="1"/>
  <c r="J178" i="9"/>
  <c r="C300" i="9"/>
  <c r="D299" i="9"/>
  <c r="C296" i="2"/>
  <c r="D295" i="2"/>
  <c r="I175" i="2"/>
  <c r="E176" i="2" s="1"/>
  <c r="G179" i="9" l="1"/>
  <c r="H179" i="9" s="1"/>
  <c r="I179" i="9" s="1"/>
  <c r="E180" i="9" s="1"/>
  <c r="C301" i="9"/>
  <c r="D300" i="9"/>
  <c r="C297" i="2"/>
  <c r="D296" i="2"/>
  <c r="G176" i="2"/>
  <c r="H176" i="2" s="1"/>
  <c r="J176" i="2" s="1"/>
  <c r="J179" i="9" l="1"/>
  <c r="G180" i="9"/>
  <c r="H180" i="9" s="1"/>
  <c r="I180" i="9" s="1"/>
  <c r="E181" i="9" s="1"/>
  <c r="D301" i="9"/>
  <c r="C302" i="9"/>
  <c r="C298" i="2"/>
  <c r="D297" i="2"/>
  <c r="I176" i="2"/>
  <c r="E177" i="2" s="1"/>
  <c r="G181" i="9" l="1"/>
  <c r="H181" i="9" s="1"/>
  <c r="I181" i="9" s="1"/>
  <c r="D302" i="9"/>
  <c r="C303" i="9"/>
  <c r="J180" i="9"/>
  <c r="J181" i="9" s="1"/>
  <c r="C299" i="2"/>
  <c r="D298" i="2"/>
  <c r="G177" i="2"/>
  <c r="H177" i="2" s="1"/>
  <c r="J177" i="2" s="1"/>
  <c r="E182" i="9" l="1"/>
  <c r="K181" i="9"/>
  <c r="D303" i="9"/>
  <c r="C304" i="9"/>
  <c r="C300" i="2"/>
  <c r="D299" i="2"/>
  <c r="I177" i="2"/>
  <c r="E178" i="2" s="1"/>
  <c r="G178" i="2" s="1"/>
  <c r="H178" i="2" s="1"/>
  <c r="I178" i="2" s="1"/>
  <c r="E179" i="2" s="1"/>
  <c r="D304" i="9" l="1"/>
  <c r="C305" i="9"/>
  <c r="G182" i="9"/>
  <c r="H182" i="9" s="1"/>
  <c r="J182" i="9" s="1"/>
  <c r="I182" i="9"/>
  <c r="E183" i="9" s="1"/>
  <c r="C301" i="2"/>
  <c r="D300" i="2"/>
  <c r="J178" i="2"/>
  <c r="G179" i="2"/>
  <c r="H179" i="2" s="1"/>
  <c r="I179" i="2" s="1"/>
  <c r="E180" i="2" s="1"/>
  <c r="G183" i="9" l="1"/>
  <c r="H183" i="9" s="1"/>
  <c r="I183" i="9"/>
  <c r="E184" i="9" s="1"/>
  <c r="J183" i="9"/>
  <c r="D305" i="9"/>
  <c r="C306" i="9"/>
  <c r="C302" i="2"/>
  <c r="D301" i="2"/>
  <c r="G180" i="2"/>
  <c r="H180" i="2" s="1"/>
  <c r="I180" i="2" s="1"/>
  <c r="E181" i="2" s="1"/>
  <c r="J179" i="2"/>
  <c r="G184" i="9" l="1"/>
  <c r="H184" i="9" s="1"/>
  <c r="I184" i="9"/>
  <c r="E185" i="9" s="1"/>
  <c r="D306" i="9"/>
  <c r="C307" i="9"/>
  <c r="J184" i="9"/>
  <c r="C303" i="2"/>
  <c r="D302" i="2"/>
  <c r="J180" i="2"/>
  <c r="G181" i="2"/>
  <c r="H181" i="2" s="1"/>
  <c r="I181" i="2" s="1"/>
  <c r="K181" i="2" s="1"/>
  <c r="D307" i="9" l="1"/>
  <c r="C308" i="9"/>
  <c r="G185" i="9"/>
  <c r="H185" i="9" s="1"/>
  <c r="J185" i="9" s="1"/>
  <c r="I185" i="9"/>
  <c r="E186" i="9" s="1"/>
  <c r="C304" i="2"/>
  <c r="D303" i="2"/>
  <c r="J181" i="2"/>
  <c r="E182" i="2"/>
  <c r="G186" i="9" l="1"/>
  <c r="H186" i="9" s="1"/>
  <c r="J186" i="9" s="1"/>
  <c r="I186" i="9"/>
  <c r="E187" i="9" s="1"/>
  <c r="D308" i="9"/>
  <c r="C309" i="9"/>
  <c r="C305" i="2"/>
  <c r="D304" i="2"/>
  <c r="G182" i="2"/>
  <c r="H182" i="2" s="1"/>
  <c r="J182" i="2" s="1"/>
  <c r="D309" i="9" l="1"/>
  <c r="C310" i="9"/>
  <c r="G187" i="9"/>
  <c r="H187" i="9" s="1"/>
  <c r="J187" i="9" s="1"/>
  <c r="C306" i="2"/>
  <c r="D305" i="2"/>
  <c r="I182" i="2"/>
  <c r="E183" i="2" s="1"/>
  <c r="I187" i="9" l="1"/>
  <c r="E188" i="9" s="1"/>
  <c r="D310" i="9"/>
  <c r="C311" i="9"/>
  <c r="C307" i="2"/>
  <c r="D306" i="2"/>
  <c r="G183" i="2"/>
  <c r="H183" i="2" s="1"/>
  <c r="J183" i="2" s="1"/>
  <c r="D311" i="9" l="1"/>
  <c r="C312" i="9"/>
  <c r="G188" i="9"/>
  <c r="H188" i="9" s="1"/>
  <c r="J188" i="9" s="1"/>
  <c r="I188" i="9"/>
  <c r="E189" i="9" s="1"/>
  <c r="C308" i="2"/>
  <c r="D307" i="2"/>
  <c r="I183" i="2"/>
  <c r="E184" i="2" s="1"/>
  <c r="G189" i="9" l="1"/>
  <c r="H189" i="9" s="1"/>
  <c r="I189" i="9"/>
  <c r="E190" i="9" s="1"/>
  <c r="J189" i="9"/>
  <c r="D312" i="9"/>
  <c r="C313" i="9"/>
  <c r="C309" i="2"/>
  <c r="D308" i="2"/>
  <c r="G184" i="2"/>
  <c r="H184" i="2" s="1"/>
  <c r="J184" i="2" s="1"/>
  <c r="C314" i="9" l="1"/>
  <c r="D313" i="9"/>
  <c r="G190" i="9"/>
  <c r="H190" i="9" s="1"/>
  <c r="I190" i="9" s="1"/>
  <c r="E191" i="9" s="1"/>
  <c r="J190" i="9"/>
  <c r="C310" i="2"/>
  <c r="D309" i="2"/>
  <c r="I184" i="2"/>
  <c r="E185" i="2" s="1"/>
  <c r="G185" i="2" s="1"/>
  <c r="H185" i="2" s="1"/>
  <c r="G191" i="9" l="1"/>
  <c r="H191" i="9" s="1"/>
  <c r="J191" i="9" s="1"/>
  <c r="D314" i="9"/>
  <c r="C315" i="9"/>
  <c r="C311" i="2"/>
  <c r="D310" i="2"/>
  <c r="I185" i="2"/>
  <c r="E186" i="2" s="1"/>
  <c r="G186" i="2" s="1"/>
  <c r="H186" i="2" s="1"/>
  <c r="J185" i="2"/>
  <c r="D315" i="9" l="1"/>
  <c r="C316" i="9"/>
  <c r="I191" i="9"/>
  <c r="E192" i="9" s="1"/>
  <c r="C312" i="2"/>
  <c r="D311" i="2"/>
  <c r="J186" i="2"/>
  <c r="I186" i="2"/>
  <c r="E187" i="2" s="1"/>
  <c r="G192" i="9" l="1"/>
  <c r="H192" i="9" s="1"/>
  <c r="J192" i="9" s="1"/>
  <c r="I192" i="9"/>
  <c r="E193" i="9" s="1"/>
  <c r="D316" i="9"/>
  <c r="C317" i="9"/>
  <c r="C313" i="2"/>
  <c r="D312" i="2"/>
  <c r="G187" i="2"/>
  <c r="H187" i="2" s="1"/>
  <c r="J187" i="2" s="1"/>
  <c r="D317" i="9" l="1"/>
  <c r="C318" i="9"/>
  <c r="G193" i="9"/>
  <c r="H193" i="9" s="1"/>
  <c r="I193" i="9" s="1"/>
  <c r="C314" i="2"/>
  <c r="D313" i="2"/>
  <c r="I187" i="2"/>
  <c r="E188" i="2" s="1"/>
  <c r="E194" i="9" l="1"/>
  <c r="K193" i="9"/>
  <c r="J193" i="9"/>
  <c r="D318" i="9"/>
  <c r="C319" i="9"/>
  <c r="C315" i="2"/>
  <c r="D314" i="2"/>
  <c r="G188" i="2"/>
  <c r="H188" i="2" s="1"/>
  <c r="J188" i="2" s="1"/>
  <c r="D319" i="9" l="1"/>
  <c r="C320" i="9"/>
  <c r="G194" i="9"/>
  <c r="H194" i="9" s="1"/>
  <c r="J194" i="9" s="1"/>
  <c r="C316" i="2"/>
  <c r="D315" i="2"/>
  <c r="I188" i="2"/>
  <c r="E189" i="2" s="1"/>
  <c r="G189" i="2" s="1"/>
  <c r="H189" i="2" s="1"/>
  <c r="J189" i="2" s="1"/>
  <c r="I194" i="9" l="1"/>
  <c r="E195" i="9" s="1"/>
  <c r="D320" i="9"/>
  <c r="C321" i="9"/>
  <c r="C317" i="2"/>
  <c r="D316" i="2"/>
  <c r="I189" i="2"/>
  <c r="E190" i="2" s="1"/>
  <c r="G190" i="2" s="1"/>
  <c r="H190" i="2" s="1"/>
  <c r="I190" i="2" s="1"/>
  <c r="E191" i="2" s="1"/>
  <c r="D321" i="9" l="1"/>
  <c r="C322" i="9"/>
  <c r="G195" i="9"/>
  <c r="H195" i="9" s="1"/>
  <c r="J195" i="9" s="1"/>
  <c r="C318" i="2"/>
  <c r="D317" i="2"/>
  <c r="G191" i="2"/>
  <c r="H191" i="2" s="1"/>
  <c r="I191" i="2" s="1"/>
  <c r="E192" i="2" s="1"/>
  <c r="J190" i="2"/>
  <c r="I195" i="9" l="1"/>
  <c r="E196" i="9" s="1"/>
  <c r="D322" i="9"/>
  <c r="C323" i="9"/>
  <c r="C319" i="2"/>
  <c r="D318" i="2"/>
  <c r="G192" i="2"/>
  <c r="H192" i="2" s="1"/>
  <c r="I192" i="2" s="1"/>
  <c r="E193" i="2" s="1"/>
  <c r="J191" i="2"/>
  <c r="D323" i="9" l="1"/>
  <c r="C324" i="9"/>
  <c r="G196" i="9"/>
  <c r="H196" i="9" s="1"/>
  <c r="J196" i="9" s="1"/>
  <c r="C320" i="2"/>
  <c r="D319" i="2"/>
  <c r="G193" i="2"/>
  <c r="H193" i="2" s="1"/>
  <c r="I193" i="2" s="1"/>
  <c r="J192" i="2"/>
  <c r="E194" i="2" l="1"/>
  <c r="K193" i="2"/>
  <c r="I196" i="9"/>
  <c r="E197" i="9" s="1"/>
  <c r="D324" i="9"/>
  <c r="C325" i="9"/>
  <c r="C321" i="2"/>
  <c r="D320" i="2"/>
  <c r="G194" i="2"/>
  <c r="H194" i="2" s="1"/>
  <c r="I194" i="2" s="1"/>
  <c r="E195" i="2" s="1"/>
  <c r="J193" i="2"/>
  <c r="C326" i="9" l="1"/>
  <c r="D325" i="9"/>
  <c r="G197" i="9"/>
  <c r="H197" i="9" s="1"/>
  <c r="J197" i="9" s="1"/>
  <c r="C322" i="2"/>
  <c r="D321" i="2"/>
  <c r="G195" i="2"/>
  <c r="H195" i="2" s="1"/>
  <c r="I195" i="2" s="1"/>
  <c r="E196" i="2" s="1"/>
  <c r="J194" i="2"/>
  <c r="I197" i="9" l="1"/>
  <c r="E198" i="9" s="1"/>
  <c r="D326" i="9"/>
  <c r="C327" i="9"/>
  <c r="C323" i="2"/>
  <c r="D322" i="2"/>
  <c r="G196" i="2"/>
  <c r="H196" i="2" s="1"/>
  <c r="I196" i="2" s="1"/>
  <c r="E197" i="2" s="1"/>
  <c r="J195" i="2"/>
  <c r="D327" i="9" l="1"/>
  <c r="C328" i="9"/>
  <c r="G198" i="9"/>
  <c r="H198" i="9" s="1"/>
  <c r="J198" i="9" s="1"/>
  <c r="C324" i="2"/>
  <c r="D323" i="2"/>
  <c r="G197" i="2"/>
  <c r="H197" i="2" s="1"/>
  <c r="I197" i="2" s="1"/>
  <c r="E198" i="2" s="1"/>
  <c r="J196" i="2"/>
  <c r="I198" i="9" l="1"/>
  <c r="E199" i="9" s="1"/>
  <c r="D328" i="9"/>
  <c r="C329" i="9"/>
  <c r="C325" i="2"/>
  <c r="D324" i="2"/>
  <c r="J197" i="2"/>
  <c r="G198" i="2"/>
  <c r="H198" i="2" s="1"/>
  <c r="I198" i="2" s="1"/>
  <c r="E199" i="2" s="1"/>
  <c r="D329" i="9" l="1"/>
  <c r="C330" i="9"/>
  <c r="G199" i="9"/>
  <c r="H199" i="9" s="1"/>
  <c r="J199" i="9" s="1"/>
  <c r="C326" i="2"/>
  <c r="D325" i="2"/>
  <c r="G199" i="2"/>
  <c r="H199" i="2" s="1"/>
  <c r="I199" i="2" s="1"/>
  <c r="E200" i="2" s="1"/>
  <c r="J198" i="2"/>
  <c r="I199" i="9" l="1"/>
  <c r="E200" i="9" s="1"/>
  <c r="C331" i="9"/>
  <c r="D330" i="9"/>
  <c r="C327" i="2"/>
  <c r="D326" i="2"/>
  <c r="J199" i="2"/>
  <c r="G200" i="2"/>
  <c r="H200" i="2" s="1"/>
  <c r="G200" i="9" l="1"/>
  <c r="H200" i="9" s="1"/>
  <c r="J200" i="9" s="1"/>
  <c r="D331" i="9"/>
  <c r="C332" i="9"/>
  <c r="C328" i="2"/>
  <c r="D327" i="2"/>
  <c r="J200" i="2"/>
  <c r="I200" i="2"/>
  <c r="E201" i="2" s="1"/>
  <c r="I200" i="9" l="1"/>
  <c r="E201" i="9" s="1"/>
  <c r="G201" i="9"/>
  <c r="H201" i="9" s="1"/>
  <c r="I201" i="9" s="1"/>
  <c r="E202" i="9" s="1"/>
  <c r="D332" i="9"/>
  <c r="C333" i="9"/>
  <c r="J201" i="9"/>
  <c r="C329" i="2"/>
  <c r="D328" i="2"/>
  <c r="G201" i="2"/>
  <c r="H201" i="2" s="1"/>
  <c r="J201" i="2" s="1"/>
  <c r="G202" i="9" l="1"/>
  <c r="H202" i="9" s="1"/>
  <c r="I202" i="9" s="1"/>
  <c r="E203" i="9" s="1"/>
  <c r="C334" i="9"/>
  <c r="D333" i="9"/>
  <c r="C330" i="2"/>
  <c r="D329" i="2"/>
  <c r="I201" i="2"/>
  <c r="E202" i="2" s="1"/>
  <c r="G202" i="2" s="1"/>
  <c r="H202" i="2" s="1"/>
  <c r="J202" i="2" s="1"/>
  <c r="J202" i="9" l="1"/>
  <c r="G203" i="9"/>
  <c r="H203" i="9" s="1"/>
  <c r="I203" i="9" s="1"/>
  <c r="E204" i="9" s="1"/>
  <c r="C335" i="9"/>
  <c r="D334" i="9"/>
  <c r="C331" i="2"/>
  <c r="D330" i="2"/>
  <c r="I202" i="2"/>
  <c r="E203" i="2" s="1"/>
  <c r="G203" i="2" s="1"/>
  <c r="H203" i="2" s="1"/>
  <c r="J203" i="2" s="1"/>
  <c r="J203" i="9" l="1"/>
  <c r="G204" i="9"/>
  <c r="H204" i="9" s="1"/>
  <c r="I204" i="9" s="1"/>
  <c r="E205" i="9" s="1"/>
  <c r="C336" i="9"/>
  <c r="D335" i="9"/>
  <c r="J204" i="9"/>
  <c r="C332" i="2"/>
  <c r="D331" i="2"/>
  <c r="I203" i="2"/>
  <c r="E204" i="2" s="1"/>
  <c r="G204" i="2" s="1"/>
  <c r="H204" i="2" s="1"/>
  <c r="I204" i="2" s="1"/>
  <c r="E205" i="2" s="1"/>
  <c r="G205" i="9" l="1"/>
  <c r="H205" i="9" s="1"/>
  <c r="I205" i="9" s="1"/>
  <c r="C337" i="9"/>
  <c r="D336" i="9"/>
  <c r="J205" i="9"/>
  <c r="C333" i="2"/>
  <c r="D332" i="2"/>
  <c r="G205" i="2"/>
  <c r="H205" i="2" s="1"/>
  <c r="I205" i="2" s="1"/>
  <c r="J204" i="2"/>
  <c r="E206" i="2" l="1"/>
  <c r="K205" i="2"/>
  <c r="K205" i="9"/>
  <c r="E206" i="9"/>
  <c r="D337" i="9"/>
  <c r="C338" i="9"/>
  <c r="C334" i="2"/>
  <c r="D333" i="2"/>
  <c r="G206" i="2"/>
  <c r="H206" i="2" s="1"/>
  <c r="I206" i="2" s="1"/>
  <c r="E207" i="2" s="1"/>
  <c r="J205" i="2"/>
  <c r="D338" i="9" l="1"/>
  <c r="C339" i="9"/>
  <c r="G206" i="9"/>
  <c r="H206" i="9" s="1"/>
  <c r="J206" i="9" s="1"/>
  <c r="C335" i="2"/>
  <c r="D334" i="2"/>
  <c r="G207" i="2"/>
  <c r="H207" i="2" s="1"/>
  <c r="I207" i="2" s="1"/>
  <c r="E208" i="2" s="1"/>
  <c r="J206" i="2"/>
  <c r="I206" i="9" l="1"/>
  <c r="E207" i="9" s="1"/>
  <c r="G207" i="9"/>
  <c r="H207" i="9" s="1"/>
  <c r="I207" i="9" s="1"/>
  <c r="E208" i="9" s="1"/>
  <c r="D339" i="9"/>
  <c r="C340" i="9"/>
  <c r="C336" i="2"/>
  <c r="D335" i="2"/>
  <c r="J207" i="2"/>
  <c r="G208" i="2"/>
  <c r="H208" i="2" s="1"/>
  <c r="I208" i="2" s="1"/>
  <c r="E209" i="2" s="1"/>
  <c r="G208" i="9" l="1"/>
  <c r="H208" i="9" s="1"/>
  <c r="I208" i="9"/>
  <c r="E209" i="9" s="1"/>
  <c r="D340" i="9"/>
  <c r="C341" i="9"/>
  <c r="J207" i="9"/>
  <c r="J208" i="9" s="1"/>
  <c r="C337" i="2"/>
  <c r="D336" i="2"/>
  <c r="G209" i="2"/>
  <c r="H209" i="2" s="1"/>
  <c r="I209" i="2" s="1"/>
  <c r="E210" i="2" s="1"/>
  <c r="J208" i="2"/>
  <c r="D341" i="9" l="1"/>
  <c r="C342" i="9"/>
  <c r="G209" i="9"/>
  <c r="H209" i="9" s="1"/>
  <c r="J209" i="9" s="1"/>
  <c r="C338" i="2"/>
  <c r="D337" i="2"/>
  <c r="J209" i="2"/>
  <c r="G210" i="2"/>
  <c r="H210" i="2" s="1"/>
  <c r="I210" i="2" s="1"/>
  <c r="E211" i="2" s="1"/>
  <c r="I209" i="9" l="1"/>
  <c r="E210" i="9" s="1"/>
  <c r="D342" i="9"/>
  <c r="C343" i="9"/>
  <c r="C339" i="2"/>
  <c r="D338" i="2"/>
  <c r="J210" i="2"/>
  <c r="G211" i="2"/>
  <c r="H211" i="2" s="1"/>
  <c r="J211" i="2" s="1"/>
  <c r="D343" i="9" l="1"/>
  <c r="C344" i="9"/>
  <c r="G210" i="9"/>
  <c r="H210" i="9" s="1"/>
  <c r="J210" i="9" s="1"/>
  <c r="C340" i="2"/>
  <c r="D339" i="2"/>
  <c r="I211" i="2"/>
  <c r="E212" i="2" s="1"/>
  <c r="I210" i="9" l="1"/>
  <c r="E211" i="9" s="1"/>
  <c r="D344" i="9"/>
  <c r="C345" i="9"/>
  <c r="C341" i="2"/>
  <c r="D340" i="2"/>
  <c r="G212" i="2"/>
  <c r="H212" i="2" s="1"/>
  <c r="D345" i="9" l="1"/>
  <c r="C346" i="9"/>
  <c r="G211" i="9"/>
  <c r="H211" i="9" s="1"/>
  <c r="J211" i="9" s="1"/>
  <c r="C342" i="2"/>
  <c r="D341" i="2"/>
  <c r="J212" i="2"/>
  <c r="I212" i="2"/>
  <c r="E213" i="2" s="1"/>
  <c r="I211" i="9" l="1"/>
  <c r="E212" i="9" s="1"/>
  <c r="D346" i="9"/>
  <c r="C347" i="9"/>
  <c r="C343" i="2"/>
  <c r="D342" i="2"/>
  <c r="G213" i="2"/>
  <c r="H213" i="2" s="1"/>
  <c r="D347" i="9" l="1"/>
  <c r="C348" i="9"/>
  <c r="G212" i="9"/>
  <c r="H212" i="9" s="1"/>
  <c r="J212" i="9" s="1"/>
  <c r="C344" i="2"/>
  <c r="D343" i="2"/>
  <c r="J213" i="2"/>
  <c r="I213" i="2"/>
  <c r="E214" i="2" s="1"/>
  <c r="I212" i="9" l="1"/>
  <c r="E213" i="9" s="1"/>
  <c r="D348" i="9"/>
  <c r="C349" i="9"/>
  <c r="C345" i="2"/>
  <c r="D344" i="2"/>
  <c r="G214" i="2"/>
  <c r="H214" i="2" s="1"/>
  <c r="C350" i="9" l="1"/>
  <c r="D349" i="9"/>
  <c r="G213" i="9"/>
  <c r="H213" i="9" s="1"/>
  <c r="J213" i="9" s="1"/>
  <c r="C346" i="2"/>
  <c r="D345" i="2"/>
  <c r="J214" i="2"/>
  <c r="I214" i="2"/>
  <c r="E215" i="2" s="1"/>
  <c r="I213" i="9" l="1"/>
  <c r="E214" i="9" s="1"/>
  <c r="C351" i="9"/>
  <c r="D350" i="9"/>
  <c r="C347" i="2"/>
  <c r="D346" i="2"/>
  <c r="G215" i="2"/>
  <c r="H215" i="2" s="1"/>
  <c r="I215" i="2" s="1"/>
  <c r="E216" i="2" s="1"/>
  <c r="C352" i="9" l="1"/>
  <c r="D351" i="9"/>
  <c r="G214" i="9"/>
  <c r="H214" i="9" s="1"/>
  <c r="J214" i="9" s="1"/>
  <c r="C348" i="2"/>
  <c r="D347" i="2"/>
  <c r="G216" i="2"/>
  <c r="H216" i="2" s="1"/>
  <c r="I216" i="2" s="1"/>
  <c r="E217" i="2" s="1"/>
  <c r="J215" i="2"/>
  <c r="I214" i="9" l="1"/>
  <c r="E215" i="9" s="1"/>
  <c r="C353" i="9"/>
  <c r="D352" i="9"/>
  <c r="C349" i="2"/>
  <c r="D348" i="2"/>
  <c r="G217" i="2"/>
  <c r="H217" i="2" s="1"/>
  <c r="I217" i="2" s="1"/>
  <c r="J216" i="2"/>
  <c r="E218" i="2" l="1"/>
  <c r="K217" i="2"/>
  <c r="C354" i="9"/>
  <c r="D353" i="9"/>
  <c r="G215" i="9"/>
  <c r="H215" i="9" s="1"/>
  <c r="J215" i="9" s="1"/>
  <c r="C350" i="2"/>
  <c r="D349" i="2"/>
  <c r="G218" i="2"/>
  <c r="H218" i="2" s="1"/>
  <c r="I218" i="2" s="1"/>
  <c r="E219" i="2" s="1"/>
  <c r="J217" i="2"/>
  <c r="I215" i="9" l="1"/>
  <c r="E216" i="9" s="1"/>
  <c r="C355" i="9"/>
  <c r="D354" i="9"/>
  <c r="C351" i="2"/>
  <c r="D350" i="2"/>
  <c r="G219" i="2"/>
  <c r="H219" i="2" s="1"/>
  <c r="I219" i="2" s="1"/>
  <c r="E220" i="2" s="1"/>
  <c r="J218" i="2"/>
  <c r="G216" i="9" l="1"/>
  <c r="H216" i="9" s="1"/>
  <c r="J216" i="9" s="1"/>
  <c r="C356" i="9"/>
  <c r="D355" i="9"/>
  <c r="C352" i="2"/>
  <c r="D351" i="2"/>
  <c r="G220" i="2"/>
  <c r="H220" i="2" s="1"/>
  <c r="I220" i="2" s="1"/>
  <c r="E221" i="2" s="1"/>
  <c r="J219" i="2"/>
  <c r="C357" i="9" l="1"/>
  <c r="D356" i="9"/>
  <c r="I216" i="9"/>
  <c r="E217" i="9" s="1"/>
  <c r="C353" i="2"/>
  <c r="D352" i="2"/>
  <c r="G221" i="2"/>
  <c r="H221" i="2" s="1"/>
  <c r="I221" i="2" s="1"/>
  <c r="E222" i="2" s="1"/>
  <c r="J220" i="2"/>
  <c r="G217" i="9" l="1"/>
  <c r="H217" i="9" s="1"/>
  <c r="J217" i="9" s="1"/>
  <c r="C358" i="9"/>
  <c r="D357" i="9"/>
  <c r="C354" i="2"/>
  <c r="D353" i="2"/>
  <c r="G222" i="2"/>
  <c r="H222" i="2" s="1"/>
  <c r="I222" i="2" s="1"/>
  <c r="E223" i="2" s="1"/>
  <c r="J221" i="2"/>
  <c r="C359" i="9" l="1"/>
  <c r="D358" i="9"/>
  <c r="I217" i="9"/>
  <c r="C355" i="2"/>
  <c r="D354" i="2"/>
  <c r="J222" i="2"/>
  <c r="G223" i="2"/>
  <c r="H223" i="2" s="1"/>
  <c r="I223" i="2" s="1"/>
  <c r="E224" i="2" s="1"/>
  <c r="E218" i="9" l="1"/>
  <c r="K217" i="9"/>
  <c r="C360" i="9"/>
  <c r="D359" i="9"/>
  <c r="C356" i="2"/>
  <c r="D355" i="2"/>
  <c r="G224" i="2"/>
  <c r="H224" i="2" s="1"/>
  <c r="I224" i="2" s="1"/>
  <c r="E225" i="2" s="1"/>
  <c r="J223" i="2"/>
  <c r="C361" i="9" l="1"/>
  <c r="D360" i="9"/>
  <c r="G218" i="9"/>
  <c r="H218" i="9" s="1"/>
  <c r="J218" i="9" s="1"/>
  <c r="C357" i="2"/>
  <c r="D356" i="2"/>
  <c r="G225" i="2"/>
  <c r="H225" i="2" s="1"/>
  <c r="I225" i="2" s="1"/>
  <c r="E226" i="2" s="1"/>
  <c r="J224" i="2"/>
  <c r="I218" i="9" l="1"/>
  <c r="E219" i="9" s="1"/>
  <c r="D361" i="9"/>
  <c r="C362" i="9"/>
  <c r="C358" i="2"/>
  <c r="D357" i="2"/>
  <c r="G226" i="2"/>
  <c r="H226" i="2" s="1"/>
  <c r="J225" i="2"/>
  <c r="D362" i="9" l="1"/>
  <c r="C363" i="9"/>
  <c r="G219" i="9"/>
  <c r="H219" i="9" s="1"/>
  <c r="J219" i="9" s="1"/>
  <c r="C359" i="2"/>
  <c r="D358" i="2"/>
  <c r="J226" i="2"/>
  <c r="I226" i="2"/>
  <c r="E227" i="2" s="1"/>
  <c r="I219" i="9" l="1"/>
  <c r="E220" i="9" s="1"/>
  <c r="D363" i="9"/>
  <c r="C364" i="9"/>
  <c r="C360" i="2"/>
  <c r="D359" i="2"/>
  <c r="G227" i="2"/>
  <c r="H227" i="2" s="1"/>
  <c r="J227" i="2" s="1"/>
  <c r="D364" i="9" l="1"/>
  <c r="C365" i="9"/>
  <c r="G220" i="9"/>
  <c r="H220" i="9" s="1"/>
  <c r="J220" i="9" s="1"/>
  <c r="C361" i="2"/>
  <c r="D360" i="2"/>
  <c r="I227" i="2"/>
  <c r="E228" i="2" s="1"/>
  <c r="D365" i="9" l="1"/>
  <c r="C366" i="9"/>
  <c r="I220" i="9"/>
  <c r="E221" i="9" s="1"/>
  <c r="C362" i="2"/>
  <c r="D361" i="2"/>
  <c r="G228" i="2"/>
  <c r="H228" i="2" s="1"/>
  <c r="J228" i="2" s="1"/>
  <c r="G221" i="9" l="1"/>
  <c r="H221" i="9" s="1"/>
  <c r="J221" i="9" s="1"/>
  <c r="D366" i="9"/>
  <c r="C367" i="9"/>
  <c r="C363" i="2"/>
  <c r="D362" i="2"/>
  <c r="I228" i="2"/>
  <c r="E229" i="2" s="1"/>
  <c r="D367" i="9" l="1"/>
  <c r="C368" i="9"/>
  <c r="I221" i="9"/>
  <c r="E222" i="9" s="1"/>
  <c r="C364" i="2"/>
  <c r="D363" i="2"/>
  <c r="G229" i="2"/>
  <c r="H229" i="2" s="1"/>
  <c r="J229" i="2" s="1"/>
  <c r="G222" i="9" l="1"/>
  <c r="H222" i="9" s="1"/>
  <c r="J222" i="9" s="1"/>
  <c r="D368" i="9"/>
  <c r="C369" i="9"/>
  <c r="C365" i="2"/>
  <c r="D364" i="2"/>
  <c r="I229" i="2"/>
  <c r="E230" i="2" l="1"/>
  <c r="K229" i="2"/>
  <c r="D369" i="9"/>
  <c r="C370" i="9"/>
  <c r="I222" i="9"/>
  <c r="E223" i="9" s="1"/>
  <c r="C366" i="2"/>
  <c r="D365" i="2"/>
  <c r="G230" i="2"/>
  <c r="H230" i="2" s="1"/>
  <c r="J230" i="2" s="1"/>
  <c r="G223" i="9" l="1"/>
  <c r="H223" i="9" s="1"/>
  <c r="J223" i="9" s="1"/>
  <c r="D370" i="9"/>
  <c r="C371" i="9"/>
  <c r="C367" i="2"/>
  <c r="D366" i="2"/>
  <c r="I230" i="2"/>
  <c r="E231" i="2" s="1"/>
  <c r="D371" i="9" l="1"/>
  <c r="C372" i="9"/>
  <c r="I223" i="9"/>
  <c r="E224" i="9" s="1"/>
  <c r="C368" i="2"/>
  <c r="D367" i="2"/>
  <c r="G231" i="2"/>
  <c r="H231" i="2" s="1"/>
  <c r="I231" i="2" s="1"/>
  <c r="G224" i="9" l="1"/>
  <c r="H224" i="9" s="1"/>
  <c r="J224" i="9" s="1"/>
  <c r="D372" i="9"/>
  <c r="C373" i="9"/>
  <c r="C369" i="2"/>
  <c r="D368" i="2"/>
  <c r="E232" i="2"/>
  <c r="J231" i="2"/>
  <c r="C374" i="9" l="1"/>
  <c r="D373" i="9"/>
  <c r="I224" i="9"/>
  <c r="E225" i="9" s="1"/>
  <c r="C370" i="2"/>
  <c r="D369" i="2"/>
  <c r="G232" i="2"/>
  <c r="H232" i="2" s="1"/>
  <c r="I232" i="2" s="1"/>
  <c r="E233" i="2" s="1"/>
  <c r="G225" i="9" l="1"/>
  <c r="H225" i="9" s="1"/>
  <c r="J225" i="9" s="1"/>
  <c r="D374" i="9"/>
  <c r="C375" i="9"/>
  <c r="C371" i="2"/>
  <c r="D370" i="2"/>
  <c r="J232" i="2"/>
  <c r="G233" i="2"/>
  <c r="H233" i="2" s="1"/>
  <c r="J233" i="2" l="1"/>
  <c r="D375" i="9"/>
  <c r="C376" i="9"/>
  <c r="I225" i="9"/>
  <c r="E226" i="9" s="1"/>
  <c r="C372" i="2"/>
  <c r="D371" i="2"/>
  <c r="I233" i="2"/>
  <c r="E234" i="2" s="1"/>
  <c r="G226" i="9" l="1"/>
  <c r="H226" i="9" s="1"/>
  <c r="J226" i="9" s="1"/>
  <c r="I226" i="9"/>
  <c r="E227" i="9" s="1"/>
  <c r="D376" i="9"/>
  <c r="C377" i="9"/>
  <c r="C373" i="2"/>
  <c r="D372" i="2"/>
  <c r="G234" i="2"/>
  <c r="H234" i="2" s="1"/>
  <c r="G227" i="9" l="1"/>
  <c r="H227" i="9" s="1"/>
  <c r="I227" i="9" s="1"/>
  <c r="E228" i="9" s="1"/>
  <c r="D377" i="9"/>
  <c r="C378" i="9"/>
  <c r="J227" i="9"/>
  <c r="C374" i="2"/>
  <c r="D373" i="2"/>
  <c r="J234" i="2"/>
  <c r="I234" i="2"/>
  <c r="E235" i="2" s="1"/>
  <c r="G228" i="9" l="1"/>
  <c r="H228" i="9" s="1"/>
  <c r="I228" i="9" s="1"/>
  <c r="E229" i="9" s="1"/>
  <c r="J228" i="9"/>
  <c r="D378" i="9"/>
  <c r="C379" i="9"/>
  <c r="C375" i="2"/>
  <c r="D374" i="2"/>
  <c r="G235" i="2"/>
  <c r="H235" i="2" s="1"/>
  <c r="I235" i="2" s="1"/>
  <c r="E236" i="2" s="1"/>
  <c r="D379" i="9" l="1"/>
  <c r="C380" i="9"/>
  <c r="G229" i="9"/>
  <c r="H229" i="9" s="1"/>
  <c r="I229" i="9" s="1"/>
  <c r="C376" i="2"/>
  <c r="D375" i="2"/>
  <c r="J235" i="2"/>
  <c r="G236" i="2"/>
  <c r="H236" i="2" s="1"/>
  <c r="J236" i="2" s="1"/>
  <c r="E230" i="9" l="1"/>
  <c r="K229" i="9"/>
  <c r="J229" i="9"/>
  <c r="D380" i="9"/>
  <c r="C381" i="9"/>
  <c r="C377" i="2"/>
  <c r="D376" i="2"/>
  <c r="I236" i="2"/>
  <c r="E237" i="2" s="1"/>
  <c r="D381" i="9" l="1"/>
  <c r="C382" i="9"/>
  <c r="G230" i="9"/>
  <c r="H230" i="9" s="1"/>
  <c r="I230" i="9" s="1"/>
  <c r="E231" i="9" s="1"/>
  <c r="C378" i="2"/>
  <c r="D377" i="2"/>
  <c r="G237" i="2"/>
  <c r="H237" i="2" s="1"/>
  <c r="G231" i="9" l="1"/>
  <c r="H231" i="9" s="1"/>
  <c r="I231" i="9" s="1"/>
  <c r="E232" i="9" s="1"/>
  <c r="J230" i="9"/>
  <c r="D382" i="9"/>
  <c r="C383" i="9"/>
  <c r="C379" i="2"/>
  <c r="D378" i="2"/>
  <c r="J237" i="2"/>
  <c r="I237" i="2"/>
  <c r="E238" i="2" s="1"/>
  <c r="G232" i="9" l="1"/>
  <c r="H232" i="9" s="1"/>
  <c r="I232" i="9" s="1"/>
  <c r="E233" i="9" s="1"/>
  <c r="D383" i="9"/>
  <c r="C384" i="9"/>
  <c r="J231" i="9"/>
  <c r="J232" i="9" s="1"/>
  <c r="C380" i="2"/>
  <c r="D379" i="2"/>
  <c r="G238" i="2"/>
  <c r="H238" i="2" s="1"/>
  <c r="J238" i="2" s="1"/>
  <c r="G233" i="9" l="1"/>
  <c r="H233" i="9" s="1"/>
  <c r="I233" i="9" s="1"/>
  <c r="E234" i="9" s="1"/>
  <c r="D384" i="9"/>
  <c r="C385" i="9"/>
  <c r="C381" i="2"/>
  <c r="D380" i="2"/>
  <c r="I238" i="2"/>
  <c r="E239" i="2" s="1"/>
  <c r="J233" i="9" l="1"/>
  <c r="C386" i="9"/>
  <c r="D385" i="9"/>
  <c r="G234" i="9"/>
  <c r="H234" i="9" s="1"/>
  <c r="J234" i="9" s="1"/>
  <c r="C382" i="2"/>
  <c r="D381" i="2"/>
  <c r="G239" i="2"/>
  <c r="H239" i="2" s="1"/>
  <c r="J239" i="2" s="1"/>
  <c r="I234" i="9" l="1"/>
  <c r="E235" i="9" s="1"/>
  <c r="G235" i="9"/>
  <c r="H235" i="9" s="1"/>
  <c r="J235" i="9" s="1"/>
  <c r="D386" i="9"/>
  <c r="C387" i="9"/>
  <c r="C383" i="2"/>
  <c r="D382" i="2"/>
  <c r="I239" i="2"/>
  <c r="E240" i="2" s="1"/>
  <c r="D387" i="9" l="1"/>
  <c r="C388" i="9"/>
  <c r="I235" i="9"/>
  <c r="E236" i="9" s="1"/>
  <c r="C384" i="2"/>
  <c r="D383" i="2"/>
  <c r="G240" i="2"/>
  <c r="H240" i="2" s="1"/>
  <c r="J240" i="2" s="1"/>
  <c r="G236" i="9" l="1"/>
  <c r="H236" i="9" s="1"/>
  <c r="J236" i="9" s="1"/>
  <c r="D388" i="9"/>
  <c r="C389" i="9"/>
  <c r="C385" i="2"/>
  <c r="D384" i="2"/>
  <c r="I240" i="2"/>
  <c r="E241" i="2" s="1"/>
  <c r="I236" i="9" l="1"/>
  <c r="E237" i="9" s="1"/>
  <c r="D389" i="9"/>
  <c r="C390" i="9"/>
  <c r="C386" i="2"/>
  <c r="D385" i="2"/>
  <c r="G241" i="2"/>
  <c r="H241" i="2" s="1"/>
  <c r="J241" i="2" s="1"/>
  <c r="D390" i="9" l="1"/>
  <c r="C391" i="9"/>
  <c r="G237" i="9"/>
  <c r="H237" i="9" s="1"/>
  <c r="J237" i="9" s="1"/>
  <c r="C387" i="2"/>
  <c r="D386" i="2"/>
  <c r="I241" i="2"/>
  <c r="E242" i="2" l="1"/>
  <c r="K241" i="2"/>
  <c r="I237" i="9"/>
  <c r="E238" i="9" s="1"/>
  <c r="D391" i="9"/>
  <c r="C392" i="9"/>
  <c r="C388" i="2"/>
  <c r="D387" i="2"/>
  <c r="G242" i="2"/>
  <c r="H242" i="2" s="1"/>
  <c r="J242" i="2" s="1"/>
  <c r="D392" i="9" l="1"/>
  <c r="C393" i="9"/>
  <c r="G238" i="9"/>
  <c r="H238" i="9" s="1"/>
  <c r="J238" i="9" s="1"/>
  <c r="C389" i="2"/>
  <c r="D388" i="2"/>
  <c r="I242" i="2"/>
  <c r="E243" i="2" s="1"/>
  <c r="I238" i="9" l="1"/>
  <c r="E239" i="9" s="1"/>
  <c r="D393" i="9"/>
  <c r="C394" i="9"/>
  <c r="C390" i="2"/>
  <c r="D389" i="2"/>
  <c r="G243" i="2"/>
  <c r="H243" i="2" s="1"/>
  <c r="J243" i="2" s="1"/>
  <c r="D394" i="9" l="1"/>
  <c r="C395" i="9"/>
  <c r="G239" i="9"/>
  <c r="H239" i="9" s="1"/>
  <c r="J239" i="9" s="1"/>
  <c r="C391" i="2"/>
  <c r="D390" i="2"/>
  <c r="I243" i="2"/>
  <c r="E244" i="2" s="1"/>
  <c r="G244" i="2" s="1"/>
  <c r="H244" i="2" s="1"/>
  <c r="J244" i="2" s="1"/>
  <c r="C396" i="9" l="1"/>
  <c r="D395" i="9"/>
  <c r="I239" i="9"/>
  <c r="E240" i="9" s="1"/>
  <c r="C392" i="2"/>
  <c r="D391" i="2"/>
  <c r="I244" i="2"/>
  <c r="E245" i="2" s="1"/>
  <c r="G240" i="9" l="1"/>
  <c r="H240" i="9" s="1"/>
  <c r="J240" i="9" s="1"/>
  <c r="C397" i="9"/>
  <c r="D396" i="9"/>
  <c r="C393" i="2"/>
  <c r="D392" i="2"/>
  <c r="G245" i="2"/>
  <c r="H245" i="2" s="1"/>
  <c r="J245" i="2" s="1"/>
  <c r="C398" i="9" l="1"/>
  <c r="D397" i="9"/>
  <c r="I240" i="9"/>
  <c r="E241" i="9" s="1"/>
  <c r="C394" i="2"/>
  <c r="D393" i="2"/>
  <c r="I245" i="2"/>
  <c r="E246" i="2" s="1"/>
  <c r="G246" i="2" s="1"/>
  <c r="H246" i="2" s="1"/>
  <c r="J246" i="2" s="1"/>
  <c r="G241" i="9" l="1"/>
  <c r="H241" i="9" s="1"/>
  <c r="J241" i="9" s="1"/>
  <c r="D398" i="9"/>
  <c r="C399" i="9"/>
  <c r="C395" i="2"/>
  <c r="D394" i="2"/>
  <c r="I246" i="2"/>
  <c r="E247" i="2" s="1"/>
  <c r="G247" i="2" s="1"/>
  <c r="H247" i="2" s="1"/>
  <c r="J247" i="2" s="1"/>
  <c r="D399" i="9" l="1"/>
  <c r="C400" i="9"/>
  <c r="I241" i="9"/>
  <c r="C396" i="2"/>
  <c r="D395" i="2"/>
  <c r="I247" i="2"/>
  <c r="E248" i="2" s="1"/>
  <c r="E242" i="9" l="1"/>
  <c r="K241" i="9"/>
  <c r="D400" i="9"/>
  <c r="C401" i="9"/>
  <c r="C397" i="2"/>
  <c r="D396" i="2"/>
  <c r="G248" i="2"/>
  <c r="H248" i="2" s="1"/>
  <c r="I248" i="2" s="1"/>
  <c r="D401" i="9" l="1"/>
  <c r="C402" i="9"/>
  <c r="G242" i="9"/>
  <c r="H242" i="9" s="1"/>
  <c r="J242" i="9" s="1"/>
  <c r="C398" i="2"/>
  <c r="D397" i="2"/>
  <c r="E249" i="2"/>
  <c r="J248" i="2"/>
  <c r="I242" i="9" l="1"/>
  <c r="E243" i="9" s="1"/>
  <c r="G243" i="9"/>
  <c r="H243" i="9" s="1"/>
  <c r="I243" i="9" s="1"/>
  <c r="E244" i="9" s="1"/>
  <c r="D402" i="9"/>
  <c r="C403" i="9"/>
  <c r="C399" i="2"/>
  <c r="D398" i="2"/>
  <c r="G249" i="2"/>
  <c r="H249" i="2" s="1"/>
  <c r="I249" i="2" s="1"/>
  <c r="E250" i="2" s="1"/>
  <c r="J243" i="9" l="1"/>
  <c r="G244" i="9"/>
  <c r="H244" i="9" s="1"/>
  <c r="I244" i="9" s="1"/>
  <c r="E245" i="9" s="1"/>
  <c r="D403" i="9"/>
  <c r="C404" i="9"/>
  <c r="J244" i="9"/>
  <c r="C400" i="2"/>
  <c r="D399" i="2"/>
  <c r="G250" i="2"/>
  <c r="H250" i="2" s="1"/>
  <c r="I250" i="2" s="1"/>
  <c r="E251" i="2" s="1"/>
  <c r="J249" i="2"/>
  <c r="G245" i="9" l="1"/>
  <c r="H245" i="9" s="1"/>
  <c r="I245" i="9" s="1"/>
  <c r="E246" i="9" s="1"/>
  <c r="D404" i="9"/>
  <c r="C405" i="9"/>
  <c r="J245" i="9"/>
  <c r="C401" i="2"/>
  <c r="D400" i="2"/>
  <c r="G251" i="2"/>
  <c r="H251" i="2" s="1"/>
  <c r="I251" i="2" s="1"/>
  <c r="E252" i="2" s="1"/>
  <c r="J250" i="2"/>
  <c r="G246" i="9" l="1"/>
  <c r="H246" i="9" s="1"/>
  <c r="I246" i="9" s="1"/>
  <c r="E247" i="9" s="1"/>
  <c r="J246" i="9"/>
  <c r="D405" i="9"/>
  <c r="C406" i="9"/>
  <c r="C402" i="2"/>
  <c r="D401" i="2"/>
  <c r="G252" i="2"/>
  <c r="H252" i="2" s="1"/>
  <c r="I252" i="2" s="1"/>
  <c r="E253" i="2" s="1"/>
  <c r="J251" i="2"/>
  <c r="G247" i="9" l="1"/>
  <c r="H247" i="9" s="1"/>
  <c r="I247" i="9" s="1"/>
  <c r="E248" i="9" s="1"/>
  <c r="D406" i="9"/>
  <c r="C407" i="9"/>
  <c r="J247" i="9"/>
  <c r="C403" i="2"/>
  <c r="D402" i="2"/>
  <c r="G253" i="2"/>
  <c r="H253" i="2" s="1"/>
  <c r="I253" i="2" s="1"/>
  <c r="J252" i="2"/>
  <c r="E254" i="2" l="1"/>
  <c r="K253" i="2"/>
  <c r="G248" i="9"/>
  <c r="H248" i="9" s="1"/>
  <c r="I248" i="9" s="1"/>
  <c r="E249" i="9" s="1"/>
  <c r="D407" i="9"/>
  <c r="C408" i="9"/>
  <c r="C404" i="2"/>
  <c r="D403" i="2"/>
  <c r="G254" i="2"/>
  <c r="H254" i="2" s="1"/>
  <c r="I254" i="2" s="1"/>
  <c r="E255" i="2" s="1"/>
  <c r="J253" i="2"/>
  <c r="J248" i="9" l="1"/>
  <c r="G249" i="9"/>
  <c r="H249" i="9" s="1"/>
  <c r="I249" i="9" s="1"/>
  <c r="E250" i="9" s="1"/>
  <c r="D408" i="9"/>
  <c r="C409" i="9"/>
  <c r="J249" i="9"/>
  <c r="C405" i="2"/>
  <c r="D404" i="2"/>
  <c r="G255" i="2"/>
  <c r="H255" i="2" s="1"/>
  <c r="I255" i="2" s="1"/>
  <c r="E256" i="2" s="1"/>
  <c r="J254" i="2"/>
  <c r="G250" i="9" l="1"/>
  <c r="H250" i="9" s="1"/>
  <c r="I250" i="9" s="1"/>
  <c r="E251" i="9" s="1"/>
  <c r="C410" i="9"/>
  <c r="D409" i="9"/>
  <c r="C406" i="2"/>
  <c r="D405" i="2"/>
  <c r="G256" i="2"/>
  <c r="H256" i="2" s="1"/>
  <c r="I256" i="2" s="1"/>
  <c r="E257" i="2" s="1"/>
  <c r="J255" i="2"/>
  <c r="J250" i="9" l="1"/>
  <c r="G251" i="9"/>
  <c r="H251" i="9" s="1"/>
  <c r="I251" i="9" s="1"/>
  <c r="E252" i="9" s="1"/>
  <c r="D410" i="9"/>
  <c r="C411" i="9"/>
  <c r="C407" i="2"/>
  <c r="D406" i="2"/>
  <c r="G257" i="2"/>
  <c r="H257" i="2" s="1"/>
  <c r="I257" i="2" s="1"/>
  <c r="E258" i="2" s="1"/>
  <c r="J256" i="2"/>
  <c r="G252" i="9" l="1"/>
  <c r="H252" i="9" s="1"/>
  <c r="I252" i="9" s="1"/>
  <c r="E253" i="9" s="1"/>
  <c r="D411" i="9"/>
  <c r="C412" i="9"/>
  <c r="J251" i="9"/>
  <c r="J252" i="9" s="1"/>
  <c r="C408" i="2"/>
  <c r="D407" i="2"/>
  <c r="G258" i="2"/>
  <c r="H258" i="2" s="1"/>
  <c r="I258" i="2" s="1"/>
  <c r="E259" i="2" s="1"/>
  <c r="J257" i="2"/>
  <c r="G253" i="9" l="1"/>
  <c r="H253" i="9" s="1"/>
  <c r="I253" i="9" s="1"/>
  <c r="D412" i="9"/>
  <c r="C413" i="9"/>
  <c r="C409" i="2"/>
  <c r="D408" i="2"/>
  <c r="G259" i="2"/>
  <c r="H259" i="2" s="1"/>
  <c r="I259" i="2" s="1"/>
  <c r="E260" i="2" s="1"/>
  <c r="J258" i="2"/>
  <c r="J253" i="9" l="1"/>
  <c r="E254" i="9"/>
  <c r="K253" i="9"/>
  <c r="D413" i="9"/>
  <c r="C414" i="9"/>
  <c r="C410" i="2"/>
  <c r="D409" i="2"/>
  <c r="G260" i="2"/>
  <c r="H260" i="2" s="1"/>
  <c r="I260" i="2" s="1"/>
  <c r="E261" i="2" s="1"/>
  <c r="J259" i="2"/>
  <c r="D414" i="9" l="1"/>
  <c r="C415" i="9"/>
  <c r="G254" i="9"/>
  <c r="H254" i="9" s="1"/>
  <c r="J254" i="9" s="1"/>
  <c r="C411" i="2"/>
  <c r="D410" i="2"/>
  <c r="G261" i="2"/>
  <c r="H261" i="2" s="1"/>
  <c r="I261" i="2" s="1"/>
  <c r="E262" i="2" s="1"/>
  <c r="J260" i="2"/>
  <c r="I254" i="9" l="1"/>
  <c r="E255" i="9" s="1"/>
  <c r="D415" i="9"/>
  <c r="C416" i="9"/>
  <c r="C412" i="2"/>
  <c r="D411" i="2"/>
  <c r="J261" i="2"/>
  <c r="G262" i="2"/>
  <c r="H262" i="2" s="1"/>
  <c r="I262" i="2" s="1"/>
  <c r="E263" i="2" s="1"/>
  <c r="D416" i="9" l="1"/>
  <c r="C417" i="9"/>
  <c r="G255" i="9"/>
  <c r="H255" i="9" s="1"/>
  <c r="J255" i="9" s="1"/>
  <c r="C413" i="2"/>
  <c r="D412" i="2"/>
  <c r="J262" i="2"/>
  <c r="G263" i="2"/>
  <c r="H263" i="2" s="1"/>
  <c r="I263" i="2" s="1"/>
  <c r="E264" i="2" s="1"/>
  <c r="I255" i="9" l="1"/>
  <c r="E256" i="9" s="1"/>
  <c r="D417" i="9"/>
  <c r="C418" i="9"/>
  <c r="C414" i="2"/>
  <c r="D413" i="2"/>
  <c r="G264" i="2"/>
  <c r="H264" i="2" s="1"/>
  <c r="I264" i="2" s="1"/>
  <c r="E265" i="2" s="1"/>
  <c r="J263" i="2"/>
  <c r="D418" i="9" l="1"/>
  <c r="C419" i="9"/>
  <c r="G256" i="9"/>
  <c r="H256" i="9" s="1"/>
  <c r="J256" i="9" s="1"/>
  <c r="C415" i="2"/>
  <c r="D414" i="2"/>
  <c r="G265" i="2"/>
  <c r="H265" i="2" s="1"/>
  <c r="I265" i="2" s="1"/>
  <c r="J264" i="2"/>
  <c r="E266" i="2" l="1"/>
  <c r="K265" i="2"/>
  <c r="I256" i="9"/>
  <c r="E257" i="9" s="1"/>
  <c r="D419" i="9"/>
  <c r="C420" i="9"/>
  <c r="C416" i="2"/>
  <c r="D415" i="2"/>
  <c r="G266" i="2"/>
  <c r="H266" i="2" s="1"/>
  <c r="I266" i="2" s="1"/>
  <c r="E267" i="2" s="1"/>
  <c r="J265" i="2"/>
  <c r="D420" i="9" l="1"/>
  <c r="C421" i="9"/>
  <c r="G257" i="9"/>
  <c r="H257" i="9" s="1"/>
  <c r="J257" i="9" s="1"/>
  <c r="C417" i="2"/>
  <c r="D416" i="2"/>
  <c r="G267" i="2"/>
  <c r="H267" i="2" s="1"/>
  <c r="I267" i="2" s="1"/>
  <c r="E268" i="2" s="1"/>
  <c r="J266" i="2"/>
  <c r="I257" i="9" l="1"/>
  <c r="E258" i="9" s="1"/>
  <c r="C422" i="9"/>
  <c r="D421" i="9"/>
  <c r="C418" i="2"/>
  <c r="D417" i="2"/>
  <c r="G268" i="2"/>
  <c r="H268" i="2" s="1"/>
  <c r="I268" i="2" s="1"/>
  <c r="E269" i="2" s="1"/>
  <c r="J267" i="2"/>
  <c r="D422" i="9" l="1"/>
  <c r="C423" i="9"/>
  <c r="G258" i="9"/>
  <c r="H258" i="9" s="1"/>
  <c r="J258" i="9" s="1"/>
  <c r="C419" i="2"/>
  <c r="D418" i="2"/>
  <c r="G269" i="2"/>
  <c r="H269" i="2" s="1"/>
  <c r="I269" i="2" s="1"/>
  <c r="E270" i="2" s="1"/>
  <c r="J268" i="2"/>
  <c r="I258" i="9" l="1"/>
  <c r="E259" i="9" s="1"/>
  <c r="D423" i="9"/>
  <c r="C424" i="9"/>
  <c r="C420" i="2"/>
  <c r="D419" i="2"/>
  <c r="G270" i="2"/>
  <c r="H270" i="2" s="1"/>
  <c r="I270" i="2" s="1"/>
  <c r="E271" i="2" s="1"/>
  <c r="J269" i="2"/>
  <c r="D424" i="9" l="1"/>
  <c r="C425" i="9"/>
  <c r="G259" i="9"/>
  <c r="H259" i="9" s="1"/>
  <c r="J259" i="9" s="1"/>
  <c r="C421" i="2"/>
  <c r="D420" i="2"/>
  <c r="J270" i="2"/>
  <c r="G271" i="2"/>
  <c r="H271" i="2" s="1"/>
  <c r="I259" i="9" l="1"/>
  <c r="E260" i="9" s="1"/>
  <c r="D425" i="9"/>
  <c r="C426" i="9"/>
  <c r="C422" i="2"/>
  <c r="D421" i="2"/>
  <c r="J271" i="2"/>
  <c r="I271" i="2"/>
  <c r="E272" i="2" s="1"/>
  <c r="G272" i="2" s="1"/>
  <c r="H272" i="2" s="1"/>
  <c r="D426" i="9" l="1"/>
  <c r="C427" i="9"/>
  <c r="G260" i="9"/>
  <c r="H260" i="9" s="1"/>
  <c r="J260" i="9" s="1"/>
  <c r="C423" i="2"/>
  <c r="D422" i="2"/>
  <c r="J272" i="2"/>
  <c r="I272" i="2"/>
  <c r="E273" i="2" s="1"/>
  <c r="I260" i="9" l="1"/>
  <c r="E261" i="9" s="1"/>
  <c r="D427" i="9"/>
  <c r="C428" i="9"/>
  <c r="C424" i="2"/>
  <c r="D423" i="2"/>
  <c r="G273" i="2"/>
  <c r="H273" i="2" s="1"/>
  <c r="J273" i="2" s="1"/>
  <c r="D428" i="9" l="1"/>
  <c r="C429" i="9"/>
  <c r="G261" i="9"/>
  <c r="H261" i="9" s="1"/>
  <c r="J261" i="9" s="1"/>
  <c r="C425" i="2"/>
  <c r="D424" i="2"/>
  <c r="I273" i="2"/>
  <c r="E274" i="2" s="1"/>
  <c r="G274" i="2" s="1"/>
  <c r="H274" i="2" s="1"/>
  <c r="J274" i="2" s="1"/>
  <c r="I261" i="9" l="1"/>
  <c r="E262" i="9" s="1"/>
  <c r="D429" i="9"/>
  <c r="C430" i="9"/>
  <c r="C426" i="2"/>
  <c r="D425" i="2"/>
  <c r="I274" i="2"/>
  <c r="E275" i="2" s="1"/>
  <c r="D430" i="9" l="1"/>
  <c r="C431" i="9"/>
  <c r="G262" i="9"/>
  <c r="H262" i="9" s="1"/>
  <c r="J262" i="9" s="1"/>
  <c r="C427" i="2"/>
  <c r="D426" i="2"/>
  <c r="G275" i="2"/>
  <c r="H275" i="2" s="1"/>
  <c r="J275" i="2" s="1"/>
  <c r="I262" i="9" l="1"/>
  <c r="E263" i="9" s="1"/>
  <c r="D431" i="9"/>
  <c r="C432" i="9"/>
  <c r="C428" i="2"/>
  <c r="D427" i="2"/>
  <c r="I275" i="2"/>
  <c r="E276" i="2" s="1"/>
  <c r="D432" i="9" l="1"/>
  <c r="C433" i="9"/>
  <c r="G263" i="9"/>
  <c r="H263" i="9" s="1"/>
  <c r="J263" i="9" s="1"/>
  <c r="C429" i="2"/>
  <c r="D428" i="2"/>
  <c r="G276" i="2"/>
  <c r="H276" i="2" s="1"/>
  <c r="J276" i="2" s="1"/>
  <c r="I263" i="9" l="1"/>
  <c r="E264" i="9" s="1"/>
  <c r="D433" i="9"/>
  <c r="C430" i="2"/>
  <c r="D429" i="2"/>
  <c r="I276" i="2"/>
  <c r="E277" i="2" s="1"/>
  <c r="G264" i="9" l="1"/>
  <c r="H264" i="9" s="1"/>
  <c r="J264" i="9" s="1"/>
  <c r="C431" i="2"/>
  <c r="D430" i="2"/>
  <c r="G277" i="2"/>
  <c r="H277" i="2" s="1"/>
  <c r="J277" i="2" s="1"/>
  <c r="I264" i="9" l="1"/>
  <c r="E265" i="9" s="1"/>
  <c r="C432" i="2"/>
  <c r="D431" i="2"/>
  <c r="I277" i="2"/>
  <c r="E278" i="2" l="1"/>
  <c r="G278" i="2" s="1"/>
  <c r="H278" i="2" s="1"/>
  <c r="J278" i="2" s="1"/>
  <c r="K277" i="2"/>
  <c r="G265" i="9"/>
  <c r="H265" i="9" s="1"/>
  <c r="J265" i="9" s="1"/>
  <c r="C433" i="2"/>
  <c r="D432" i="2"/>
  <c r="I278" i="2"/>
  <c r="E279" i="2" s="1"/>
  <c r="I265" i="9" l="1"/>
  <c r="C434" i="2"/>
  <c r="D433" i="2"/>
  <c r="G279" i="2"/>
  <c r="H279" i="2" s="1"/>
  <c r="J279" i="2" s="1"/>
  <c r="K265" i="9" l="1"/>
  <c r="E266" i="9"/>
  <c r="C435" i="2"/>
  <c r="D434" i="2"/>
  <c r="I279" i="2"/>
  <c r="E280" i="2" s="1"/>
  <c r="G266" i="9" l="1"/>
  <c r="H266" i="9" s="1"/>
  <c r="J266" i="9" s="1"/>
  <c r="C436" i="2"/>
  <c r="D435" i="2"/>
  <c r="G280" i="2"/>
  <c r="H280" i="2" s="1"/>
  <c r="J280" i="2" s="1"/>
  <c r="I266" i="9" l="1"/>
  <c r="E267" i="9" s="1"/>
  <c r="G267" i="9"/>
  <c r="H267" i="9" s="1"/>
  <c r="I267" i="9" s="1"/>
  <c r="E268" i="9" s="1"/>
  <c r="C437" i="2"/>
  <c r="D436" i="2"/>
  <c r="I280" i="2"/>
  <c r="E281" i="2" s="1"/>
  <c r="G268" i="9" l="1"/>
  <c r="H268" i="9" s="1"/>
  <c r="I268" i="9" s="1"/>
  <c r="E269" i="9" s="1"/>
  <c r="J267" i="9"/>
  <c r="C438" i="2"/>
  <c r="D437" i="2"/>
  <c r="G281" i="2"/>
  <c r="H281" i="2" s="1"/>
  <c r="J281" i="2" s="1"/>
  <c r="G269" i="9" l="1"/>
  <c r="H269" i="9" s="1"/>
  <c r="I269" i="9" s="1"/>
  <c r="E270" i="9" s="1"/>
  <c r="J268" i="9"/>
  <c r="J269" i="9" s="1"/>
  <c r="C439" i="2"/>
  <c r="D438" i="2"/>
  <c r="I281" i="2"/>
  <c r="E282" i="2" s="1"/>
  <c r="G270" i="9" l="1"/>
  <c r="H270" i="9" s="1"/>
  <c r="I270" i="9" s="1"/>
  <c r="E271" i="9" s="1"/>
  <c r="J270" i="9"/>
  <c r="C440" i="2"/>
  <c r="D439" i="2"/>
  <c r="G282" i="2"/>
  <c r="H282" i="2" s="1"/>
  <c r="J282" i="2" s="1"/>
  <c r="G271" i="9" l="1"/>
  <c r="H271" i="9" s="1"/>
  <c r="I271" i="9" s="1"/>
  <c r="E272" i="9" s="1"/>
  <c r="J271" i="9"/>
  <c r="C441" i="2"/>
  <c r="D440" i="2"/>
  <c r="I282" i="2"/>
  <c r="E283" i="2" s="1"/>
  <c r="G272" i="9" l="1"/>
  <c r="H272" i="9" s="1"/>
  <c r="I272" i="9" s="1"/>
  <c r="E273" i="9" s="1"/>
  <c r="C442" i="2"/>
  <c r="D441" i="2"/>
  <c r="G283" i="2"/>
  <c r="H283" i="2" s="1"/>
  <c r="J283" i="2" s="1"/>
  <c r="J272" i="9" l="1"/>
  <c r="G273" i="9"/>
  <c r="H273" i="9" s="1"/>
  <c r="I273" i="9" s="1"/>
  <c r="E274" i="9" s="1"/>
  <c r="C443" i="2"/>
  <c r="D442" i="2"/>
  <c r="I283" i="2"/>
  <c r="E284" i="2" s="1"/>
  <c r="G274" i="9" l="1"/>
  <c r="H274" i="9" s="1"/>
  <c r="I274" i="9" s="1"/>
  <c r="E275" i="9" s="1"/>
  <c r="J273" i="9"/>
  <c r="J274" i="9" s="1"/>
  <c r="C444" i="2"/>
  <c r="D443" i="2"/>
  <c r="G284" i="2"/>
  <c r="H284" i="2" s="1"/>
  <c r="J284" i="2" s="1"/>
  <c r="G275" i="9" l="1"/>
  <c r="H275" i="9" s="1"/>
  <c r="I275" i="9" s="1"/>
  <c r="E276" i="9" s="1"/>
  <c r="C445" i="2"/>
  <c r="D444" i="2"/>
  <c r="I284" i="2"/>
  <c r="E285" i="2" s="1"/>
  <c r="G276" i="9" l="1"/>
  <c r="H276" i="9" s="1"/>
  <c r="I276" i="9" s="1"/>
  <c r="E277" i="9" s="1"/>
  <c r="J275" i="9"/>
  <c r="J276" i="9" s="1"/>
  <c r="C446" i="2"/>
  <c r="D445" i="2"/>
  <c r="G285" i="2"/>
  <c r="H285" i="2" s="1"/>
  <c r="J285" i="2" s="1"/>
  <c r="G277" i="9" l="1"/>
  <c r="H277" i="9" s="1"/>
  <c r="I277" i="9" s="1"/>
  <c r="C447" i="2"/>
  <c r="D446" i="2"/>
  <c r="I285" i="2"/>
  <c r="E286" i="2" s="1"/>
  <c r="J277" i="9" l="1"/>
  <c r="K277" i="9"/>
  <c r="E278" i="9"/>
  <c r="C448" i="2"/>
  <c r="D447" i="2"/>
  <c r="G286" i="2"/>
  <c r="H286" i="2" s="1"/>
  <c r="J286" i="2" s="1"/>
  <c r="G278" i="9" l="1"/>
  <c r="H278" i="9" s="1"/>
  <c r="J278" i="9" s="1"/>
  <c r="I278" i="9"/>
  <c r="E279" i="9" s="1"/>
  <c r="C449" i="2"/>
  <c r="D448" i="2"/>
  <c r="I286" i="2"/>
  <c r="E287" i="2" s="1"/>
  <c r="G279" i="9" l="1"/>
  <c r="H279" i="9" s="1"/>
  <c r="I279" i="9"/>
  <c r="E280" i="9" s="1"/>
  <c r="J279" i="9"/>
  <c r="C450" i="2"/>
  <c r="D449" i="2"/>
  <c r="G287" i="2"/>
  <c r="H287" i="2" s="1"/>
  <c r="J287" i="2" s="1"/>
  <c r="G280" i="9" l="1"/>
  <c r="H280" i="9" s="1"/>
  <c r="J280" i="9" s="1"/>
  <c r="C451" i="2"/>
  <c r="D450" i="2"/>
  <c r="I287" i="2"/>
  <c r="E288" i="2" s="1"/>
  <c r="G288" i="2" s="1"/>
  <c r="H288" i="2" s="1"/>
  <c r="I280" i="9" l="1"/>
  <c r="E281" i="9" s="1"/>
  <c r="C452" i="2"/>
  <c r="D451" i="2"/>
  <c r="J288" i="2"/>
  <c r="I288" i="2"/>
  <c r="E289" i="2" s="1"/>
  <c r="G281" i="9" l="1"/>
  <c r="H281" i="9" s="1"/>
  <c r="J281" i="9" s="1"/>
  <c r="C453" i="2"/>
  <c r="D452" i="2"/>
  <c r="G289" i="2"/>
  <c r="H289" i="2" s="1"/>
  <c r="I289" i="2" s="1"/>
  <c r="E290" i="2" l="1"/>
  <c r="K289" i="2"/>
  <c r="I281" i="9"/>
  <c r="E282" i="9" s="1"/>
  <c r="C454" i="2"/>
  <c r="D453" i="2"/>
  <c r="J289" i="2"/>
  <c r="G290" i="2"/>
  <c r="H290" i="2" s="1"/>
  <c r="G282" i="9" l="1"/>
  <c r="H282" i="9" s="1"/>
  <c r="J282" i="9" s="1"/>
  <c r="I282" i="9"/>
  <c r="E283" i="9" s="1"/>
  <c r="C455" i="2"/>
  <c r="D454" i="2"/>
  <c r="J290" i="2"/>
  <c r="I290" i="2"/>
  <c r="E291" i="2" s="1"/>
  <c r="G291" i="2" s="1"/>
  <c r="H291" i="2" s="1"/>
  <c r="J291" i="2" s="1"/>
  <c r="G283" i="9" l="1"/>
  <c r="H283" i="9" s="1"/>
  <c r="I283" i="9"/>
  <c r="E284" i="9" s="1"/>
  <c r="J283" i="9"/>
  <c r="C456" i="2"/>
  <c r="D455" i="2"/>
  <c r="I291" i="2"/>
  <c r="E292" i="2" s="1"/>
  <c r="G292" i="2" s="1"/>
  <c r="H292" i="2" s="1"/>
  <c r="G284" i="9" l="1"/>
  <c r="H284" i="9" s="1"/>
  <c r="I284" i="9" s="1"/>
  <c r="E285" i="9" s="1"/>
  <c r="J284" i="9"/>
  <c r="C457" i="2"/>
  <c r="D456" i="2"/>
  <c r="I292" i="2"/>
  <c r="E293" i="2" s="1"/>
  <c r="G293" i="2" s="1"/>
  <c r="H293" i="2" s="1"/>
  <c r="I293" i="2" s="1"/>
  <c r="E294" i="2" s="1"/>
  <c r="J292" i="2"/>
  <c r="G285" i="9" l="1"/>
  <c r="H285" i="9" s="1"/>
  <c r="I285" i="9" s="1"/>
  <c r="E286" i="9" s="1"/>
  <c r="C458" i="2"/>
  <c r="D457" i="2"/>
  <c r="J293" i="2"/>
  <c r="G294" i="2"/>
  <c r="H294" i="2" s="1"/>
  <c r="I294" i="2" s="1"/>
  <c r="G286" i="9" l="1"/>
  <c r="H286" i="9" s="1"/>
  <c r="I286" i="9" s="1"/>
  <c r="E287" i="9" s="1"/>
  <c r="J285" i="9"/>
  <c r="J286" i="9" s="1"/>
  <c r="C459" i="2"/>
  <c r="D458" i="2"/>
  <c r="J294" i="2"/>
  <c r="E295" i="2"/>
  <c r="G287" i="9" l="1"/>
  <c r="H287" i="9" s="1"/>
  <c r="I287" i="9" s="1"/>
  <c r="E288" i="9" s="1"/>
  <c r="J287" i="9"/>
  <c r="C460" i="2"/>
  <c r="D459" i="2"/>
  <c r="G295" i="2"/>
  <c r="H295" i="2" s="1"/>
  <c r="G288" i="9" l="1"/>
  <c r="H288" i="9" s="1"/>
  <c r="I288" i="9" s="1"/>
  <c r="E289" i="9" s="1"/>
  <c r="J288" i="9"/>
  <c r="C461" i="2"/>
  <c r="D460" i="2"/>
  <c r="J295" i="2"/>
  <c r="I295" i="2"/>
  <c r="E296" i="2" s="1"/>
  <c r="G289" i="9" l="1"/>
  <c r="H289" i="9" s="1"/>
  <c r="I289" i="9" s="1"/>
  <c r="C462" i="2"/>
  <c r="D461" i="2"/>
  <c r="G296" i="2"/>
  <c r="H296" i="2" s="1"/>
  <c r="J296" i="2" s="1"/>
  <c r="E290" i="9" l="1"/>
  <c r="K289" i="9"/>
  <c r="J289" i="9"/>
  <c r="C463" i="2"/>
  <c r="D462" i="2"/>
  <c r="I296" i="2"/>
  <c r="E297" i="2" s="1"/>
  <c r="G297" i="2" s="1"/>
  <c r="H297" i="2" s="1"/>
  <c r="J297" i="2" s="1"/>
  <c r="G290" i="9" l="1"/>
  <c r="H290" i="9" s="1"/>
  <c r="J290" i="9" s="1"/>
  <c r="C464" i="2"/>
  <c r="D463" i="2"/>
  <c r="I297" i="2"/>
  <c r="E298" i="2" s="1"/>
  <c r="I290" i="9" l="1"/>
  <c r="E291" i="9" s="1"/>
  <c r="C465" i="2"/>
  <c r="D464" i="2"/>
  <c r="G298" i="2"/>
  <c r="H298" i="2" s="1"/>
  <c r="J298" i="2" s="1"/>
  <c r="G291" i="9" l="1"/>
  <c r="H291" i="9" s="1"/>
  <c r="J291" i="9" s="1"/>
  <c r="C466" i="2"/>
  <c r="D465" i="2"/>
  <c r="I298" i="2"/>
  <c r="E299" i="2" s="1"/>
  <c r="G299" i="2" s="1"/>
  <c r="H299" i="2" s="1"/>
  <c r="I299" i="2" s="1"/>
  <c r="E300" i="2" s="1"/>
  <c r="I291" i="9" l="1"/>
  <c r="E292" i="9" s="1"/>
  <c r="C467" i="2"/>
  <c r="D466" i="2"/>
  <c r="G300" i="2"/>
  <c r="H300" i="2" s="1"/>
  <c r="J299" i="2"/>
  <c r="G292" i="9" l="1"/>
  <c r="H292" i="9" s="1"/>
  <c r="J292" i="9" s="1"/>
  <c r="C468" i="2"/>
  <c r="D467" i="2"/>
  <c r="J300" i="2"/>
  <c r="I300" i="2"/>
  <c r="E301" i="2" s="1"/>
  <c r="I292" i="9" l="1"/>
  <c r="E293" i="9" s="1"/>
  <c r="G293" i="9"/>
  <c r="H293" i="9" s="1"/>
  <c r="I293" i="9" s="1"/>
  <c r="E294" i="9" s="1"/>
  <c r="C469" i="2"/>
  <c r="D468" i="2"/>
  <c r="G301" i="2"/>
  <c r="H301" i="2" s="1"/>
  <c r="J301" i="2" s="1"/>
  <c r="G294" i="9" l="1"/>
  <c r="H294" i="9" s="1"/>
  <c r="I294" i="9" s="1"/>
  <c r="E295" i="9" s="1"/>
  <c r="J293" i="9"/>
  <c r="J294" i="9" s="1"/>
  <c r="C470" i="2"/>
  <c r="D469" i="2"/>
  <c r="I301" i="2"/>
  <c r="E302" i="2" l="1"/>
  <c r="K301" i="2"/>
  <c r="G295" i="9"/>
  <c r="H295" i="9" s="1"/>
  <c r="I295" i="9" s="1"/>
  <c r="E296" i="9" s="1"/>
  <c r="C471" i="2"/>
  <c r="D470" i="2"/>
  <c r="G302" i="2"/>
  <c r="H302" i="2" s="1"/>
  <c r="J302" i="2" s="1"/>
  <c r="J295" i="9" l="1"/>
  <c r="G296" i="9"/>
  <c r="H296" i="9" s="1"/>
  <c r="I296" i="9" s="1"/>
  <c r="E297" i="9" s="1"/>
  <c r="J296" i="9"/>
  <c r="C472" i="2"/>
  <c r="D471" i="2"/>
  <c r="I302" i="2"/>
  <c r="E303" i="2" s="1"/>
  <c r="G297" i="9" l="1"/>
  <c r="H297" i="9" s="1"/>
  <c r="I297" i="9" s="1"/>
  <c r="E298" i="9" s="1"/>
  <c r="C473" i="2"/>
  <c r="D472" i="2"/>
  <c r="G303" i="2"/>
  <c r="H303" i="2" s="1"/>
  <c r="J303" i="2" s="1"/>
  <c r="G298" i="9" l="1"/>
  <c r="H298" i="9" s="1"/>
  <c r="I298" i="9" s="1"/>
  <c r="E299" i="9" s="1"/>
  <c r="J297" i="9"/>
  <c r="J298" i="9" s="1"/>
  <c r="C474" i="2"/>
  <c r="D473" i="2"/>
  <c r="I303" i="2"/>
  <c r="E304" i="2" s="1"/>
  <c r="G304" i="2" s="1"/>
  <c r="H304" i="2" s="1"/>
  <c r="J304" i="2" s="1"/>
  <c r="G299" i="9" l="1"/>
  <c r="H299" i="9" s="1"/>
  <c r="I299" i="9" s="1"/>
  <c r="E300" i="9" s="1"/>
  <c r="J299" i="9"/>
  <c r="C475" i="2"/>
  <c r="D474" i="2"/>
  <c r="I304" i="2"/>
  <c r="E305" i="2" s="1"/>
  <c r="G300" i="9" l="1"/>
  <c r="H300" i="9" s="1"/>
  <c r="I300" i="9" s="1"/>
  <c r="E301" i="9" s="1"/>
  <c r="J300" i="9"/>
  <c r="C476" i="2"/>
  <c r="D475" i="2"/>
  <c r="G305" i="2"/>
  <c r="H305" i="2" s="1"/>
  <c r="J305" i="2" s="1"/>
  <c r="G301" i="9" l="1"/>
  <c r="H301" i="9" s="1"/>
  <c r="J301" i="9" s="1"/>
  <c r="C477" i="2"/>
  <c r="D476" i="2"/>
  <c r="I305" i="2"/>
  <c r="E306" i="2" s="1"/>
  <c r="I301" i="9" l="1"/>
  <c r="C478" i="2"/>
  <c r="D477" i="2"/>
  <c r="G306" i="2"/>
  <c r="H306" i="2" s="1"/>
  <c r="J306" i="2" s="1"/>
  <c r="E302" i="9" l="1"/>
  <c r="K301" i="9"/>
  <c r="C479" i="2"/>
  <c r="D478" i="2"/>
  <c r="I306" i="2"/>
  <c r="E307" i="2" s="1"/>
  <c r="G307" i="2" s="1"/>
  <c r="H307" i="2" s="1"/>
  <c r="J307" i="2" s="1"/>
  <c r="G302" i="9" l="1"/>
  <c r="H302" i="9" s="1"/>
  <c r="J302" i="9" s="1"/>
  <c r="I302" i="9"/>
  <c r="E303" i="9" s="1"/>
  <c r="C480" i="2"/>
  <c r="D479" i="2"/>
  <c r="I307" i="2"/>
  <c r="E308" i="2" s="1"/>
  <c r="G308" i="2" s="1"/>
  <c r="H308" i="2" s="1"/>
  <c r="J308" i="2" s="1"/>
  <c r="G303" i="9" l="1"/>
  <c r="H303" i="9" s="1"/>
  <c r="J303" i="9" s="1"/>
  <c r="I303" i="9"/>
  <c r="E304" i="9" s="1"/>
  <c r="C481" i="2"/>
  <c r="D480" i="2"/>
  <c r="I308" i="2"/>
  <c r="E309" i="2" s="1"/>
  <c r="G304" i="9" l="1"/>
  <c r="H304" i="9" s="1"/>
  <c r="J304" i="9" s="1"/>
  <c r="I304" i="9"/>
  <c r="E305" i="9" s="1"/>
  <c r="C482" i="2"/>
  <c r="D481" i="2"/>
  <c r="G309" i="2"/>
  <c r="H309" i="2" s="1"/>
  <c r="J309" i="2" s="1"/>
  <c r="G305" i="9" l="1"/>
  <c r="H305" i="9" s="1"/>
  <c r="J305" i="9" s="1"/>
  <c r="I305" i="9"/>
  <c r="E306" i="9" s="1"/>
  <c r="C483" i="2"/>
  <c r="D482" i="2"/>
  <c r="I309" i="2"/>
  <c r="E310" i="2" s="1"/>
  <c r="G306" i="9" l="1"/>
  <c r="H306" i="9" s="1"/>
  <c r="J306" i="9" s="1"/>
  <c r="C484" i="2"/>
  <c r="D483" i="2"/>
  <c r="G310" i="2"/>
  <c r="H310" i="2" s="1"/>
  <c r="J310" i="2" s="1"/>
  <c r="I306" i="9" l="1"/>
  <c r="E307" i="9" s="1"/>
  <c r="G307" i="9"/>
  <c r="H307" i="9" s="1"/>
  <c r="J307" i="9" s="1"/>
  <c r="C485" i="2"/>
  <c r="D484" i="2"/>
  <c r="I310" i="2"/>
  <c r="E311" i="2" s="1"/>
  <c r="I307" i="9" l="1"/>
  <c r="E308" i="9" s="1"/>
  <c r="C486" i="2"/>
  <c r="D485" i="2"/>
  <c r="G311" i="2"/>
  <c r="H311" i="2" s="1"/>
  <c r="J311" i="2" s="1"/>
  <c r="G308" i="9" l="1"/>
  <c r="H308" i="9" s="1"/>
  <c r="J308" i="9" s="1"/>
  <c r="C487" i="2"/>
  <c r="D486" i="2"/>
  <c r="I311" i="2"/>
  <c r="E312" i="2" s="1"/>
  <c r="I308" i="9" l="1"/>
  <c r="E309" i="9" s="1"/>
  <c r="C488" i="2"/>
  <c r="D487" i="2"/>
  <c r="G312" i="2"/>
  <c r="H312" i="2" s="1"/>
  <c r="J312" i="2" s="1"/>
  <c r="G309" i="9" l="1"/>
  <c r="H309" i="9" s="1"/>
  <c r="J309" i="9" s="1"/>
  <c r="C489" i="2"/>
  <c r="D488" i="2"/>
  <c r="I312" i="2"/>
  <c r="E313" i="2" s="1"/>
  <c r="I309" i="9" l="1"/>
  <c r="E310" i="9" s="1"/>
  <c r="C490" i="2"/>
  <c r="D489" i="2"/>
  <c r="G313" i="2"/>
  <c r="H313" i="2" s="1"/>
  <c r="J313" i="2" s="1"/>
  <c r="G310" i="9" l="1"/>
  <c r="H310" i="9" s="1"/>
  <c r="J310" i="9" s="1"/>
  <c r="C491" i="2"/>
  <c r="D490" i="2"/>
  <c r="I313" i="2"/>
  <c r="E314" i="2" l="1"/>
  <c r="K313" i="2"/>
  <c r="I310" i="9"/>
  <c r="E311" i="9" s="1"/>
  <c r="C492" i="2"/>
  <c r="D491" i="2"/>
  <c r="G314" i="2"/>
  <c r="H314" i="2" s="1"/>
  <c r="J314" i="2" s="1"/>
  <c r="G311" i="9" l="1"/>
  <c r="H311" i="9" s="1"/>
  <c r="J311" i="9" s="1"/>
  <c r="C493" i="2"/>
  <c r="D492" i="2"/>
  <c r="I314" i="2"/>
  <c r="E315" i="2" s="1"/>
  <c r="G315" i="2" s="1"/>
  <c r="H315" i="2" s="1"/>
  <c r="J315" i="2" s="1"/>
  <c r="I311" i="9" l="1"/>
  <c r="E312" i="9" s="1"/>
  <c r="C494" i="2"/>
  <c r="D493" i="2"/>
  <c r="I315" i="2"/>
  <c r="E316" i="2" s="1"/>
  <c r="G312" i="9" l="1"/>
  <c r="H312" i="9" s="1"/>
  <c r="J312" i="9" s="1"/>
  <c r="C495" i="2"/>
  <c r="D494" i="2"/>
  <c r="G316" i="2"/>
  <c r="H316" i="2" s="1"/>
  <c r="J316" i="2" s="1"/>
  <c r="I312" i="9" l="1"/>
  <c r="E313" i="9" s="1"/>
  <c r="C496" i="2"/>
  <c r="D495" i="2"/>
  <c r="I316" i="2"/>
  <c r="E317" i="2" s="1"/>
  <c r="G313" i="9" l="1"/>
  <c r="H313" i="9" s="1"/>
  <c r="J313" i="9" s="1"/>
  <c r="C497" i="2"/>
  <c r="D496" i="2"/>
  <c r="G317" i="2"/>
  <c r="H317" i="2" s="1"/>
  <c r="I317" i="2" s="1"/>
  <c r="I313" i="9" l="1"/>
  <c r="C498" i="2"/>
  <c r="D497" i="2"/>
  <c r="E318" i="2"/>
  <c r="J317" i="2"/>
  <c r="E314" i="9" l="1"/>
  <c r="K313" i="9"/>
  <c r="C499" i="2"/>
  <c r="D498" i="2"/>
  <c r="G318" i="2"/>
  <c r="H318" i="2" s="1"/>
  <c r="G314" i="9" l="1"/>
  <c r="H314" i="9" s="1"/>
  <c r="J314" i="9" s="1"/>
  <c r="C500" i="2"/>
  <c r="D499" i="2"/>
  <c r="J318" i="2"/>
  <c r="I318" i="2"/>
  <c r="E319" i="2" s="1"/>
  <c r="I314" i="9" l="1"/>
  <c r="E315" i="9" s="1"/>
  <c r="C501" i="2"/>
  <c r="D500" i="2"/>
  <c r="G319" i="2"/>
  <c r="H319" i="2" s="1"/>
  <c r="I319" i="2" s="1"/>
  <c r="E320" i="2" s="1"/>
  <c r="G315" i="9" l="1"/>
  <c r="H315" i="9" s="1"/>
  <c r="J315" i="9" s="1"/>
  <c r="C502" i="2"/>
  <c r="D501" i="2"/>
  <c r="G320" i="2"/>
  <c r="H320" i="2" s="1"/>
  <c r="I320" i="2" s="1"/>
  <c r="J319" i="2"/>
  <c r="I315" i="9" l="1"/>
  <c r="E316" i="9" s="1"/>
  <c r="C503" i="2"/>
  <c r="D502" i="2"/>
  <c r="J320" i="2"/>
  <c r="E321" i="2"/>
  <c r="G316" i="9" l="1"/>
  <c r="H316" i="9" s="1"/>
  <c r="J316" i="9" s="1"/>
  <c r="C504" i="2"/>
  <c r="D503" i="2"/>
  <c r="G321" i="2"/>
  <c r="H321" i="2" s="1"/>
  <c r="I321" i="2" s="1"/>
  <c r="I316" i="9" l="1"/>
  <c r="E317" i="9" s="1"/>
  <c r="C505" i="2"/>
  <c r="D504" i="2"/>
  <c r="E322" i="2"/>
  <c r="J321" i="2"/>
  <c r="G317" i="9" l="1"/>
  <c r="H317" i="9" s="1"/>
  <c r="J317" i="9" s="1"/>
  <c r="C506" i="2"/>
  <c r="D505" i="2"/>
  <c r="G322" i="2"/>
  <c r="H322" i="2" s="1"/>
  <c r="I322" i="2" s="1"/>
  <c r="J322" i="2"/>
  <c r="I317" i="9" l="1"/>
  <c r="E318" i="9" s="1"/>
  <c r="C507" i="2"/>
  <c r="D506" i="2"/>
  <c r="E323" i="2"/>
  <c r="G318" i="9" l="1"/>
  <c r="H318" i="9" s="1"/>
  <c r="J318" i="9" s="1"/>
  <c r="C508" i="2"/>
  <c r="D507" i="2"/>
  <c r="G323" i="2"/>
  <c r="H323" i="2" s="1"/>
  <c r="I323" i="2" s="1"/>
  <c r="I318" i="9" l="1"/>
  <c r="E319" i="9" s="1"/>
  <c r="C509" i="2"/>
  <c r="D508" i="2"/>
  <c r="E324" i="2"/>
  <c r="J323" i="2"/>
  <c r="G319" i="9" l="1"/>
  <c r="H319" i="9" s="1"/>
  <c r="J319" i="9" s="1"/>
  <c r="C510" i="2"/>
  <c r="D509" i="2"/>
  <c r="G324" i="2"/>
  <c r="H324" i="2" s="1"/>
  <c r="I324" i="2" s="1"/>
  <c r="I319" i="9" l="1"/>
  <c r="E320" i="9" s="1"/>
  <c r="C511" i="2"/>
  <c r="D510" i="2"/>
  <c r="J324" i="2"/>
  <c r="E325" i="2"/>
  <c r="G320" i="9" l="1"/>
  <c r="H320" i="9" s="1"/>
  <c r="J320" i="9" s="1"/>
  <c r="C512" i="2"/>
  <c r="D511" i="2"/>
  <c r="G325" i="2"/>
  <c r="H325" i="2" s="1"/>
  <c r="I325" i="2" s="1"/>
  <c r="K325" i="2" s="1"/>
  <c r="I320" i="9" l="1"/>
  <c r="E321" i="9" s="1"/>
  <c r="C513" i="2"/>
  <c r="D512" i="2"/>
  <c r="E326" i="2"/>
  <c r="J325" i="2"/>
  <c r="G321" i="9" l="1"/>
  <c r="H321" i="9" s="1"/>
  <c r="J321" i="9" s="1"/>
  <c r="C514" i="2"/>
  <c r="D513" i="2"/>
  <c r="G326" i="2"/>
  <c r="H326" i="2" s="1"/>
  <c r="I326" i="2" s="1"/>
  <c r="I321" i="9" l="1"/>
  <c r="E322" i="9" s="1"/>
  <c r="C515" i="2"/>
  <c r="D514" i="2"/>
  <c r="J326" i="2"/>
  <c r="E327" i="2"/>
  <c r="G322" i="9" l="1"/>
  <c r="H322" i="9" s="1"/>
  <c r="J322" i="9" s="1"/>
  <c r="C516" i="2"/>
  <c r="D515" i="2"/>
  <c r="G327" i="2"/>
  <c r="H327" i="2" s="1"/>
  <c r="I327" i="2" s="1"/>
  <c r="I322" i="9" l="1"/>
  <c r="E323" i="9" s="1"/>
  <c r="C517" i="2"/>
  <c r="D516" i="2"/>
  <c r="E328" i="2"/>
  <c r="J327" i="2"/>
  <c r="G323" i="9" l="1"/>
  <c r="H323" i="9" s="1"/>
  <c r="J323" i="9" s="1"/>
  <c r="C518" i="2"/>
  <c r="D517" i="2"/>
  <c r="G328" i="2"/>
  <c r="H328" i="2" s="1"/>
  <c r="J328" i="2" s="1"/>
  <c r="I323" i="9" l="1"/>
  <c r="E324" i="9" s="1"/>
  <c r="C519" i="2"/>
  <c r="D518" i="2"/>
  <c r="I328" i="2"/>
  <c r="E329" i="2" s="1"/>
  <c r="G324" i="9" l="1"/>
  <c r="H324" i="9" s="1"/>
  <c r="J324" i="9" s="1"/>
  <c r="C520" i="2"/>
  <c r="D519" i="2"/>
  <c r="G329" i="2"/>
  <c r="H329" i="2" s="1"/>
  <c r="I329" i="2" s="1"/>
  <c r="I324" i="9" l="1"/>
  <c r="E325" i="9" s="1"/>
  <c r="C521" i="2"/>
  <c r="D520" i="2"/>
  <c r="E330" i="2"/>
  <c r="J329" i="2"/>
  <c r="G325" i="9" l="1"/>
  <c r="H325" i="9" s="1"/>
  <c r="J325" i="9" s="1"/>
  <c r="C522" i="2"/>
  <c r="D521" i="2"/>
  <c r="G330" i="2"/>
  <c r="H330" i="2" s="1"/>
  <c r="J330" i="2" s="1"/>
  <c r="I325" i="9" l="1"/>
  <c r="C523" i="2"/>
  <c r="D522" i="2"/>
  <c r="I330" i="2"/>
  <c r="E331" i="2" s="1"/>
  <c r="E326" i="9" l="1"/>
  <c r="K325" i="9"/>
  <c r="C524" i="2"/>
  <c r="D523" i="2"/>
  <c r="G331" i="2"/>
  <c r="H331" i="2" s="1"/>
  <c r="I331" i="2" s="1"/>
  <c r="G326" i="9" l="1"/>
  <c r="H326" i="9" s="1"/>
  <c r="J326" i="9" s="1"/>
  <c r="C525" i="2"/>
  <c r="D524" i="2"/>
  <c r="E332" i="2"/>
  <c r="J331" i="2"/>
  <c r="I326" i="9" l="1"/>
  <c r="E327" i="9" s="1"/>
  <c r="C526" i="2"/>
  <c r="D525" i="2"/>
  <c r="G332" i="2"/>
  <c r="H332" i="2" s="1"/>
  <c r="G327" i="9" l="1"/>
  <c r="H327" i="9" s="1"/>
  <c r="J327" i="9" s="1"/>
  <c r="I327" i="9"/>
  <c r="E328" i="9" s="1"/>
  <c r="C527" i="2"/>
  <c r="D526" i="2"/>
  <c r="I332" i="2"/>
  <c r="E333" i="2" s="1"/>
  <c r="J332" i="2"/>
  <c r="G328" i="9" l="1"/>
  <c r="H328" i="9" s="1"/>
  <c r="I328" i="9" s="1"/>
  <c r="E329" i="9" s="1"/>
  <c r="C528" i="2"/>
  <c r="D527" i="2"/>
  <c r="G333" i="2"/>
  <c r="H333" i="2" s="1"/>
  <c r="I333" i="2" s="1"/>
  <c r="E334" i="2" s="1"/>
  <c r="J328" i="9" l="1"/>
  <c r="G329" i="9"/>
  <c r="H329" i="9" s="1"/>
  <c r="J329" i="9" s="1"/>
  <c r="C529" i="2"/>
  <c r="D528" i="2"/>
  <c r="G334" i="2"/>
  <c r="H334" i="2" s="1"/>
  <c r="I334" i="2" s="1"/>
  <c r="E335" i="2" s="1"/>
  <c r="J333" i="2"/>
  <c r="I329" i="9" l="1"/>
  <c r="E330" i="9" s="1"/>
  <c r="C530" i="2"/>
  <c r="D529" i="2"/>
  <c r="J334" i="2"/>
  <c r="G335" i="2"/>
  <c r="H335" i="2" s="1"/>
  <c r="G330" i="9" l="1"/>
  <c r="H330" i="9" s="1"/>
  <c r="J330" i="9" s="1"/>
  <c r="C531" i="2"/>
  <c r="D530" i="2"/>
  <c r="J335" i="2"/>
  <c r="I335" i="2"/>
  <c r="E336" i="2" s="1"/>
  <c r="I330" i="9" l="1"/>
  <c r="E331" i="9" s="1"/>
  <c r="C532" i="2"/>
  <c r="D531" i="2"/>
  <c r="G336" i="2"/>
  <c r="H336" i="2" s="1"/>
  <c r="G331" i="9" l="1"/>
  <c r="H331" i="9" s="1"/>
  <c r="J331" i="9" s="1"/>
  <c r="C533" i="2"/>
  <c r="D532" i="2"/>
  <c r="J336" i="2"/>
  <c r="I336" i="2"/>
  <c r="E337" i="2" s="1"/>
  <c r="I331" i="9" l="1"/>
  <c r="E332" i="9" s="1"/>
  <c r="C534" i="2"/>
  <c r="D533" i="2"/>
  <c r="G337" i="2"/>
  <c r="H337" i="2" s="1"/>
  <c r="J337" i="2" s="1"/>
  <c r="G332" i="9" l="1"/>
  <c r="H332" i="9" s="1"/>
  <c r="J332" i="9" s="1"/>
  <c r="C535" i="2"/>
  <c r="D534" i="2"/>
  <c r="I337" i="2"/>
  <c r="E338" i="2" l="1"/>
  <c r="K337" i="2"/>
  <c r="I332" i="9"/>
  <c r="E333" i="9" s="1"/>
  <c r="C536" i="2"/>
  <c r="D535" i="2"/>
  <c r="G338" i="2"/>
  <c r="H338" i="2" s="1"/>
  <c r="J338" i="2" s="1"/>
  <c r="G333" i="9" l="1"/>
  <c r="H333" i="9" s="1"/>
  <c r="J333" i="9" s="1"/>
  <c r="C537" i="2"/>
  <c r="D536" i="2"/>
  <c r="I338" i="2"/>
  <c r="E339" i="2" s="1"/>
  <c r="I333" i="9" l="1"/>
  <c r="E334" i="9" s="1"/>
  <c r="C538" i="2"/>
  <c r="D537" i="2"/>
  <c r="G339" i="2"/>
  <c r="H339" i="2" s="1"/>
  <c r="J339" i="2" s="1"/>
  <c r="G334" i="9" l="1"/>
  <c r="H334" i="9" s="1"/>
  <c r="J334" i="9" s="1"/>
  <c r="C539" i="2"/>
  <c r="D538" i="2"/>
  <c r="I339" i="2"/>
  <c r="E340" i="2" s="1"/>
  <c r="I334" i="9" l="1"/>
  <c r="E335" i="9" s="1"/>
  <c r="C540" i="2"/>
  <c r="D539" i="2"/>
  <c r="G340" i="2"/>
  <c r="H340" i="2" s="1"/>
  <c r="J340" i="2" s="1"/>
  <c r="G335" i="9" l="1"/>
  <c r="H335" i="9" s="1"/>
  <c r="J335" i="9" s="1"/>
  <c r="C541" i="2"/>
  <c r="D540" i="2"/>
  <c r="I340" i="2"/>
  <c r="E341" i="2" s="1"/>
  <c r="G341" i="2" s="1"/>
  <c r="H341" i="2" s="1"/>
  <c r="J341" i="2" s="1"/>
  <c r="I335" i="9" l="1"/>
  <c r="E336" i="9" s="1"/>
  <c r="C542" i="2"/>
  <c r="D541" i="2"/>
  <c r="I341" i="2"/>
  <c r="E342" i="2" s="1"/>
  <c r="G342" i="2" s="1"/>
  <c r="H342" i="2" s="1"/>
  <c r="I342" i="2" s="1"/>
  <c r="G336" i="9" l="1"/>
  <c r="H336" i="9" s="1"/>
  <c r="J336" i="9" s="1"/>
  <c r="C543" i="2"/>
  <c r="D542" i="2"/>
  <c r="E343" i="2"/>
  <c r="J342" i="2"/>
  <c r="I336" i="9" l="1"/>
  <c r="E337" i="9" s="1"/>
  <c r="C544" i="2"/>
  <c r="D543" i="2"/>
  <c r="G343" i="2"/>
  <c r="H343" i="2" s="1"/>
  <c r="I343" i="2" s="1"/>
  <c r="G337" i="9" l="1"/>
  <c r="H337" i="9" s="1"/>
  <c r="J337" i="9" s="1"/>
  <c r="C545" i="2"/>
  <c r="D544" i="2"/>
  <c r="J343" i="2"/>
  <c r="E344" i="2"/>
  <c r="I337" i="9" l="1"/>
  <c r="C546" i="2"/>
  <c r="D545" i="2"/>
  <c r="G344" i="2"/>
  <c r="H344" i="2" s="1"/>
  <c r="I344" i="2" s="1"/>
  <c r="E338" i="9" l="1"/>
  <c r="K337" i="9"/>
  <c r="C547" i="2"/>
  <c r="D546" i="2"/>
  <c r="E345" i="2"/>
  <c r="J344" i="2"/>
  <c r="G338" i="9" l="1"/>
  <c r="H338" i="9" s="1"/>
  <c r="J338" i="9" s="1"/>
  <c r="C548" i="2"/>
  <c r="D547" i="2"/>
  <c r="G345" i="2"/>
  <c r="H345" i="2" s="1"/>
  <c r="J345" i="2" s="1"/>
  <c r="I338" i="9" l="1"/>
  <c r="E339" i="9" s="1"/>
  <c r="C549" i="2"/>
  <c r="D548" i="2"/>
  <c r="I345" i="2"/>
  <c r="E346" i="2" s="1"/>
  <c r="G339" i="9" l="1"/>
  <c r="H339" i="9" s="1"/>
  <c r="J339" i="9" s="1"/>
  <c r="C550" i="2"/>
  <c r="D549" i="2"/>
  <c r="G346" i="2"/>
  <c r="H346" i="2" s="1"/>
  <c r="I339" i="9" l="1"/>
  <c r="E340" i="9" s="1"/>
  <c r="C551" i="2"/>
  <c r="D550" i="2"/>
  <c r="J346" i="2"/>
  <c r="I346" i="2"/>
  <c r="E347" i="2" s="1"/>
  <c r="G340" i="9" l="1"/>
  <c r="H340" i="9" s="1"/>
  <c r="J340" i="9" s="1"/>
  <c r="C552" i="2"/>
  <c r="D551" i="2"/>
  <c r="G347" i="2"/>
  <c r="H347" i="2" s="1"/>
  <c r="I347" i="2" s="1"/>
  <c r="I340" i="9" l="1"/>
  <c r="E341" i="9" s="1"/>
  <c r="C553" i="2"/>
  <c r="D553" i="2" s="1"/>
  <c r="D552" i="2"/>
  <c r="J347" i="2"/>
  <c r="E348" i="2"/>
  <c r="G341" i="9" l="1"/>
  <c r="H341" i="9" s="1"/>
  <c r="J341" i="9" s="1"/>
  <c r="G348" i="2"/>
  <c r="H348" i="2" s="1"/>
  <c r="I348" i="2" s="1"/>
  <c r="I341" i="9" l="1"/>
  <c r="E342" i="9" s="1"/>
  <c r="E349" i="2"/>
  <c r="J348" i="2"/>
  <c r="G342" i="9" l="1"/>
  <c r="H342" i="9" s="1"/>
  <c r="J342" i="9" s="1"/>
  <c r="G349" i="2"/>
  <c r="H349" i="2" s="1"/>
  <c r="I349" i="2" s="1"/>
  <c r="K349" i="2" s="1"/>
  <c r="I342" i="9" l="1"/>
  <c r="E343" i="9" s="1"/>
  <c r="E350" i="2"/>
  <c r="J349" i="2"/>
  <c r="G343" i="9" l="1"/>
  <c r="H343" i="9" s="1"/>
  <c r="J343" i="9" s="1"/>
  <c r="G350" i="2"/>
  <c r="H350" i="2" s="1"/>
  <c r="I343" i="9" l="1"/>
  <c r="E344" i="9" s="1"/>
  <c r="I350" i="2"/>
  <c r="E351" i="2" s="1"/>
  <c r="J350" i="2"/>
  <c r="G344" i="9" l="1"/>
  <c r="H344" i="9" s="1"/>
  <c r="J344" i="9" s="1"/>
  <c r="G351" i="2"/>
  <c r="H351" i="2" s="1"/>
  <c r="I351" i="2" s="1"/>
  <c r="I344" i="9" l="1"/>
  <c r="E345" i="9" s="1"/>
  <c r="J351" i="2"/>
  <c r="E352" i="2"/>
  <c r="G345" i="9" l="1"/>
  <c r="H345" i="9" s="1"/>
  <c r="J345" i="9" s="1"/>
  <c r="G352" i="2"/>
  <c r="H352" i="2" s="1"/>
  <c r="I352" i="2" s="1"/>
  <c r="I345" i="9" l="1"/>
  <c r="E346" i="9" s="1"/>
  <c r="E353" i="2"/>
  <c r="J352" i="2"/>
  <c r="G346" i="9" l="1"/>
  <c r="H346" i="9" s="1"/>
  <c r="J346" i="9" s="1"/>
  <c r="G353" i="2"/>
  <c r="H353" i="2" s="1"/>
  <c r="J353" i="2" s="1"/>
  <c r="I346" i="9" l="1"/>
  <c r="E347" i="9" s="1"/>
  <c r="I353" i="2"/>
  <c r="E354" i="2" s="1"/>
  <c r="G354" i="2" s="1"/>
  <c r="H354" i="2" s="1"/>
  <c r="G347" i="9" l="1"/>
  <c r="H347" i="9" s="1"/>
  <c r="J347" i="9" s="1"/>
  <c r="I354" i="2"/>
  <c r="E355" i="2" s="1"/>
  <c r="G355" i="2" s="1"/>
  <c r="H355" i="2" s="1"/>
  <c r="I355" i="2" s="1"/>
  <c r="E356" i="2" s="1"/>
  <c r="J354" i="2"/>
  <c r="I347" i="9" l="1"/>
  <c r="E348" i="9" s="1"/>
  <c r="G356" i="2"/>
  <c r="H356" i="2" s="1"/>
  <c r="I356" i="2" s="1"/>
  <c r="E357" i="2" s="1"/>
  <c r="J355" i="2"/>
  <c r="G348" i="9" l="1"/>
  <c r="H348" i="9" s="1"/>
  <c r="J348" i="9" s="1"/>
  <c r="G357" i="2"/>
  <c r="H357" i="2" s="1"/>
  <c r="I357" i="2" s="1"/>
  <c r="E358" i="2" s="1"/>
  <c r="J356" i="2"/>
  <c r="I348" i="9" l="1"/>
  <c r="E349" i="9" s="1"/>
  <c r="G358" i="2"/>
  <c r="H358" i="2" s="1"/>
  <c r="I358" i="2" s="1"/>
  <c r="E359" i="2" s="1"/>
  <c r="J357" i="2"/>
  <c r="G349" i="9" l="1"/>
  <c r="H349" i="9" s="1"/>
  <c r="J349" i="9" s="1"/>
  <c r="G359" i="2"/>
  <c r="H359" i="2" s="1"/>
  <c r="I359" i="2" s="1"/>
  <c r="E360" i="2" s="1"/>
  <c r="J358" i="2"/>
  <c r="I349" i="9" l="1"/>
  <c r="G360" i="2"/>
  <c r="H360" i="2" s="1"/>
  <c r="I360" i="2" s="1"/>
  <c r="E361" i="2" s="1"/>
  <c r="J359" i="2"/>
  <c r="E350" i="9" l="1"/>
  <c r="K349" i="9"/>
  <c r="G361" i="2"/>
  <c r="H361" i="2" s="1"/>
  <c r="I361" i="2" s="1"/>
  <c r="J360" i="2"/>
  <c r="E362" i="2" l="1"/>
  <c r="K361" i="2"/>
  <c r="G350" i="9"/>
  <c r="H350" i="9" s="1"/>
  <c r="J350" i="9" s="1"/>
  <c r="G362" i="2"/>
  <c r="H362" i="2" s="1"/>
  <c r="I362" i="2" s="1"/>
  <c r="E363" i="2" s="1"/>
  <c r="J361" i="2"/>
  <c r="I350" i="9" l="1"/>
  <c r="E351" i="9" s="1"/>
  <c r="G351" i="9"/>
  <c r="H351" i="9" s="1"/>
  <c r="J351" i="9" s="1"/>
  <c r="G363" i="2"/>
  <c r="H363" i="2" s="1"/>
  <c r="I363" i="2" s="1"/>
  <c r="E364" i="2" s="1"/>
  <c r="J362" i="2"/>
  <c r="I351" i="9" l="1"/>
  <c r="E352" i="9" s="1"/>
  <c r="G352" i="9"/>
  <c r="H352" i="9" s="1"/>
  <c r="I352" i="9"/>
  <c r="E353" i="9" s="1"/>
  <c r="J352" i="9"/>
  <c r="G364" i="2"/>
  <c r="H364" i="2" s="1"/>
  <c r="I364" i="2" s="1"/>
  <c r="E365" i="2" s="1"/>
  <c r="J363" i="2"/>
  <c r="G353" i="9" l="1"/>
  <c r="H353" i="9" s="1"/>
  <c r="I353" i="9"/>
  <c r="E354" i="9" s="1"/>
  <c r="J353" i="9"/>
  <c r="G365" i="2"/>
  <c r="H365" i="2" s="1"/>
  <c r="I365" i="2" s="1"/>
  <c r="E366" i="2" s="1"/>
  <c r="J364" i="2"/>
  <c r="G354" i="9" l="1"/>
  <c r="H354" i="9" s="1"/>
  <c r="I354" i="9"/>
  <c r="E355" i="9" s="1"/>
  <c r="J354" i="9"/>
  <c r="G366" i="2"/>
  <c r="H366" i="2" s="1"/>
  <c r="I366" i="2" s="1"/>
  <c r="E367" i="2" s="1"/>
  <c r="J365" i="2"/>
  <c r="G355" i="9" l="1"/>
  <c r="H355" i="9" s="1"/>
  <c r="I355" i="9"/>
  <c r="E356" i="9" s="1"/>
  <c r="J355" i="9"/>
  <c r="J366" i="2"/>
  <c r="G367" i="2"/>
  <c r="H367" i="2" s="1"/>
  <c r="G356" i="9" l="1"/>
  <c r="H356" i="9" s="1"/>
  <c r="I356" i="9"/>
  <c r="E357" i="9" s="1"/>
  <c r="J356" i="9"/>
  <c r="J367" i="2"/>
  <c r="I367" i="2"/>
  <c r="E368" i="2" s="1"/>
  <c r="G368" i="2" s="1"/>
  <c r="H368" i="2" s="1"/>
  <c r="I368" i="2" s="1"/>
  <c r="E369" i="2" s="1"/>
  <c r="G357" i="9" l="1"/>
  <c r="H357" i="9" s="1"/>
  <c r="J357" i="9" s="1"/>
  <c r="J368" i="2"/>
  <c r="G369" i="2"/>
  <c r="H369" i="2" s="1"/>
  <c r="I369" i="2" s="1"/>
  <c r="E370" i="2" s="1"/>
  <c r="I357" i="9" l="1"/>
  <c r="E358" i="9" s="1"/>
  <c r="J369" i="2"/>
  <c r="G370" i="2"/>
  <c r="H370" i="2" s="1"/>
  <c r="J370" i="2" s="1"/>
  <c r="G358" i="9" l="1"/>
  <c r="H358" i="9" s="1"/>
  <c r="J358" i="9" s="1"/>
  <c r="I370" i="2"/>
  <c r="E371" i="2" s="1"/>
  <c r="I358" i="9" l="1"/>
  <c r="E359" i="9" s="1"/>
  <c r="G371" i="2"/>
  <c r="H371" i="2" s="1"/>
  <c r="J371" i="2" s="1"/>
  <c r="G359" i="9" l="1"/>
  <c r="H359" i="9" s="1"/>
  <c r="J359" i="9" s="1"/>
  <c r="I371" i="2"/>
  <c r="E372" i="2" s="1"/>
  <c r="G372" i="2" s="1"/>
  <c r="H372" i="2" s="1"/>
  <c r="I372" i="2" s="1"/>
  <c r="E373" i="2" s="1"/>
  <c r="I359" i="9" l="1"/>
  <c r="E360" i="9" s="1"/>
  <c r="G373" i="2"/>
  <c r="H373" i="2" s="1"/>
  <c r="I373" i="2" s="1"/>
  <c r="J372" i="2"/>
  <c r="E374" i="2" l="1"/>
  <c r="K373" i="2"/>
  <c r="G360" i="9"/>
  <c r="H360" i="9" s="1"/>
  <c r="J360" i="9" s="1"/>
  <c r="J373" i="2"/>
  <c r="G374" i="2"/>
  <c r="H374" i="2" s="1"/>
  <c r="I360" i="9" l="1"/>
  <c r="E361" i="9" s="1"/>
  <c r="J374" i="2"/>
  <c r="I374" i="2"/>
  <c r="E375" i="2" s="1"/>
  <c r="G361" i="9" l="1"/>
  <c r="H361" i="9" s="1"/>
  <c r="J361" i="9" s="1"/>
  <c r="G375" i="2"/>
  <c r="H375" i="2" s="1"/>
  <c r="I375" i="2" s="1"/>
  <c r="E376" i="2" s="1"/>
  <c r="I361" i="9" l="1"/>
  <c r="J375" i="2"/>
  <c r="G376" i="2"/>
  <c r="H376" i="2" s="1"/>
  <c r="I376" i="2" s="1"/>
  <c r="E362" i="9" l="1"/>
  <c r="K361" i="9"/>
  <c r="E377" i="2"/>
  <c r="J376" i="2"/>
  <c r="G362" i="9" l="1"/>
  <c r="H362" i="9" s="1"/>
  <c r="J362" i="9" s="1"/>
  <c r="G377" i="2"/>
  <c r="H377" i="2" s="1"/>
  <c r="J377" i="2" s="1"/>
  <c r="I362" i="9" l="1"/>
  <c r="E363" i="9" s="1"/>
  <c r="I377" i="2"/>
  <c r="E378" i="2" s="1"/>
  <c r="G363" i="9" l="1"/>
  <c r="H363" i="9" s="1"/>
  <c r="J363" i="9" s="1"/>
  <c r="G378" i="2"/>
  <c r="H378" i="2" s="1"/>
  <c r="I378" i="2" s="1"/>
  <c r="I363" i="9" l="1"/>
  <c r="E364" i="9" s="1"/>
  <c r="E379" i="2"/>
  <c r="J378" i="2"/>
  <c r="G364" i="9" l="1"/>
  <c r="H364" i="9" s="1"/>
  <c r="J364" i="9" s="1"/>
  <c r="G379" i="2"/>
  <c r="H379" i="2" s="1"/>
  <c r="J379" i="2" s="1"/>
  <c r="I364" i="9" l="1"/>
  <c r="E365" i="9" s="1"/>
  <c r="I379" i="2"/>
  <c r="E380" i="2" s="1"/>
  <c r="G365" i="9" l="1"/>
  <c r="H365" i="9" s="1"/>
  <c r="J365" i="9" s="1"/>
  <c r="G380" i="2"/>
  <c r="H380" i="2" s="1"/>
  <c r="J380" i="2" s="1"/>
  <c r="I365" i="9" l="1"/>
  <c r="E366" i="9" s="1"/>
  <c r="I380" i="2"/>
  <c r="E381" i="2" s="1"/>
  <c r="G366" i="9" l="1"/>
  <c r="H366" i="9" s="1"/>
  <c r="J366" i="9" s="1"/>
  <c r="G381" i="2"/>
  <c r="H381" i="2" s="1"/>
  <c r="J381" i="2" s="1"/>
  <c r="I366" i="9" l="1"/>
  <c r="E367" i="9" s="1"/>
  <c r="I381" i="2"/>
  <c r="E382" i="2" s="1"/>
  <c r="G367" i="9" l="1"/>
  <c r="H367" i="9" s="1"/>
  <c r="J367" i="9" s="1"/>
  <c r="G382" i="2"/>
  <c r="H382" i="2" s="1"/>
  <c r="J382" i="2" s="1"/>
  <c r="I367" i="9" l="1"/>
  <c r="E368" i="9" s="1"/>
  <c r="I382" i="2"/>
  <c r="E383" i="2" s="1"/>
  <c r="G383" i="2" s="1"/>
  <c r="H383" i="2" s="1"/>
  <c r="I383" i="2" s="1"/>
  <c r="E384" i="2" s="1"/>
  <c r="G368" i="9" l="1"/>
  <c r="H368" i="9" s="1"/>
  <c r="J368" i="9" s="1"/>
  <c r="G384" i="2"/>
  <c r="H384" i="2" s="1"/>
  <c r="I384" i="2" s="1"/>
  <c r="E385" i="2" s="1"/>
  <c r="J383" i="2"/>
  <c r="I368" i="9" l="1"/>
  <c r="E369" i="9" s="1"/>
  <c r="G385" i="2"/>
  <c r="H385" i="2" s="1"/>
  <c r="I385" i="2" s="1"/>
  <c r="J384" i="2"/>
  <c r="E386" i="2" l="1"/>
  <c r="K385" i="2"/>
  <c r="G369" i="9"/>
  <c r="H369" i="9" s="1"/>
  <c r="J369" i="9" s="1"/>
  <c r="G386" i="2"/>
  <c r="H386" i="2" s="1"/>
  <c r="I386" i="2" s="1"/>
  <c r="E387" i="2" s="1"/>
  <c r="J385" i="2"/>
  <c r="I369" i="9" l="1"/>
  <c r="E370" i="9" s="1"/>
  <c r="G387" i="2"/>
  <c r="H387" i="2" s="1"/>
  <c r="I387" i="2" s="1"/>
  <c r="E388" i="2" s="1"/>
  <c r="J386" i="2"/>
  <c r="G370" i="9" l="1"/>
  <c r="H370" i="9" s="1"/>
  <c r="J370" i="9" s="1"/>
  <c r="G388" i="2"/>
  <c r="H388" i="2" s="1"/>
  <c r="I388" i="2" s="1"/>
  <c r="E389" i="2" s="1"/>
  <c r="J387" i="2"/>
  <c r="I370" i="9" l="1"/>
  <c r="E371" i="9" s="1"/>
  <c r="G389" i="2"/>
  <c r="H389" i="2" s="1"/>
  <c r="I389" i="2" s="1"/>
  <c r="E390" i="2" s="1"/>
  <c r="J388" i="2"/>
  <c r="G371" i="9" l="1"/>
  <c r="H371" i="9" s="1"/>
  <c r="J371" i="9" s="1"/>
  <c r="G390" i="2"/>
  <c r="H390" i="2" s="1"/>
  <c r="I390" i="2" s="1"/>
  <c r="E391" i="2" s="1"/>
  <c r="J389" i="2"/>
  <c r="I371" i="9" l="1"/>
  <c r="E372" i="9" s="1"/>
  <c r="J390" i="2"/>
  <c r="G391" i="2"/>
  <c r="H391" i="2" s="1"/>
  <c r="I391" i="2" s="1"/>
  <c r="E392" i="2" s="1"/>
  <c r="G372" i="9" l="1"/>
  <c r="H372" i="9" s="1"/>
  <c r="J372" i="9" s="1"/>
  <c r="G392" i="2"/>
  <c r="H392" i="2" s="1"/>
  <c r="I392" i="2" s="1"/>
  <c r="E393" i="2" s="1"/>
  <c r="J391" i="2"/>
  <c r="I372" i="9" l="1"/>
  <c r="E373" i="9" s="1"/>
  <c r="G393" i="2"/>
  <c r="H393" i="2" s="1"/>
  <c r="I393" i="2" s="1"/>
  <c r="E394" i="2" s="1"/>
  <c r="J392" i="2"/>
  <c r="G373" i="9" l="1"/>
  <c r="H373" i="9" s="1"/>
  <c r="J373" i="9" s="1"/>
  <c r="G394" i="2"/>
  <c r="H394" i="2" s="1"/>
  <c r="I394" i="2" s="1"/>
  <c r="E395" i="2" s="1"/>
  <c r="J393" i="2"/>
  <c r="I373" i="9" l="1"/>
  <c r="G395" i="2"/>
  <c r="H395" i="2" s="1"/>
  <c r="I395" i="2" s="1"/>
  <c r="E396" i="2" s="1"/>
  <c r="J394" i="2"/>
  <c r="E374" i="9" l="1"/>
  <c r="K373" i="9"/>
  <c r="G396" i="2"/>
  <c r="H396" i="2" s="1"/>
  <c r="I396" i="2" s="1"/>
  <c r="E397" i="2" s="1"/>
  <c r="J395" i="2"/>
  <c r="G374" i="9" l="1"/>
  <c r="H374" i="9" s="1"/>
  <c r="J374" i="9" s="1"/>
  <c r="G397" i="2"/>
  <c r="H397" i="2" s="1"/>
  <c r="I397" i="2" s="1"/>
  <c r="J396" i="2"/>
  <c r="E398" i="2" l="1"/>
  <c r="K397" i="2"/>
  <c r="I374" i="9"/>
  <c r="E375" i="9" s="1"/>
  <c r="G398" i="2"/>
  <c r="H398" i="2" s="1"/>
  <c r="I398" i="2" s="1"/>
  <c r="E399" i="2" s="1"/>
  <c r="J397" i="2"/>
  <c r="G375" i="9" l="1"/>
  <c r="H375" i="9" s="1"/>
  <c r="J375" i="9" s="1"/>
  <c r="I375" i="9"/>
  <c r="E376" i="9" s="1"/>
  <c r="G399" i="2"/>
  <c r="H399" i="2" s="1"/>
  <c r="I399" i="2" s="1"/>
  <c r="E400" i="2" s="1"/>
  <c r="J398" i="2"/>
  <c r="G376" i="9" l="1"/>
  <c r="H376" i="9" s="1"/>
  <c r="I376" i="9"/>
  <c r="E377" i="9" s="1"/>
  <c r="J376" i="9"/>
  <c r="G400" i="2"/>
  <c r="H400" i="2" s="1"/>
  <c r="I400" i="2" s="1"/>
  <c r="E401" i="2" s="1"/>
  <c r="J399" i="2"/>
  <c r="G377" i="9" l="1"/>
  <c r="H377" i="9" s="1"/>
  <c r="I377" i="9"/>
  <c r="E378" i="9" s="1"/>
  <c r="J377" i="9"/>
  <c r="G401" i="2"/>
  <c r="H401" i="2" s="1"/>
  <c r="I401" i="2" s="1"/>
  <c r="E402" i="2" s="1"/>
  <c r="J400" i="2"/>
  <c r="G378" i="9" l="1"/>
  <c r="H378" i="9" s="1"/>
  <c r="I378" i="9" s="1"/>
  <c r="E379" i="9" s="1"/>
  <c r="J378" i="9"/>
  <c r="J401" i="2"/>
  <c r="G402" i="2"/>
  <c r="H402" i="2" s="1"/>
  <c r="I402" i="2" s="1"/>
  <c r="E403" i="2" s="1"/>
  <c r="G379" i="9" l="1"/>
  <c r="H379" i="9" s="1"/>
  <c r="I379" i="9" s="1"/>
  <c r="E380" i="9" s="1"/>
  <c r="J379" i="9"/>
  <c r="G403" i="2"/>
  <c r="H403" i="2" s="1"/>
  <c r="I403" i="2" s="1"/>
  <c r="E404" i="2" s="1"/>
  <c r="J402" i="2"/>
  <c r="G380" i="9" l="1"/>
  <c r="H380" i="9" s="1"/>
  <c r="I380" i="9" s="1"/>
  <c r="E381" i="9" s="1"/>
  <c r="G404" i="2"/>
  <c r="H404" i="2" s="1"/>
  <c r="I404" i="2" s="1"/>
  <c r="E405" i="2" s="1"/>
  <c r="J403" i="2"/>
  <c r="J380" i="9" l="1"/>
  <c r="G381" i="9"/>
  <c r="H381" i="9" s="1"/>
  <c r="I381" i="9" s="1"/>
  <c r="E382" i="9" s="1"/>
  <c r="G405" i="2"/>
  <c r="H405" i="2" s="1"/>
  <c r="I405" i="2" s="1"/>
  <c r="E406" i="2" s="1"/>
  <c r="J404" i="2"/>
  <c r="J381" i="9" l="1"/>
  <c r="G382" i="9"/>
  <c r="H382" i="9" s="1"/>
  <c r="I382" i="9"/>
  <c r="E383" i="9" s="1"/>
  <c r="J382" i="9"/>
  <c r="G406" i="2"/>
  <c r="H406" i="2" s="1"/>
  <c r="I406" i="2" s="1"/>
  <c r="E407" i="2" s="1"/>
  <c r="J405" i="2"/>
  <c r="G383" i="9" l="1"/>
  <c r="H383" i="9" s="1"/>
  <c r="J383" i="9" s="1"/>
  <c r="G407" i="2"/>
  <c r="H407" i="2" s="1"/>
  <c r="I407" i="2" s="1"/>
  <c r="E408" i="2" s="1"/>
  <c r="J406" i="2"/>
  <c r="I383" i="9" l="1"/>
  <c r="E384" i="9" s="1"/>
  <c r="G384" i="9"/>
  <c r="H384" i="9" s="1"/>
  <c r="J384" i="9" s="1"/>
  <c r="J407" i="2"/>
  <c r="G408" i="2"/>
  <c r="H408" i="2" s="1"/>
  <c r="I408" i="2" s="1"/>
  <c r="E409" i="2" s="1"/>
  <c r="I384" i="9" l="1"/>
  <c r="E385" i="9" s="1"/>
  <c r="G409" i="2"/>
  <c r="H409" i="2" s="1"/>
  <c r="I409" i="2" s="1"/>
  <c r="J408" i="2"/>
  <c r="E410" i="2" l="1"/>
  <c r="K409" i="2"/>
  <c r="G385" i="9"/>
  <c r="H385" i="9" s="1"/>
  <c r="J385" i="9" s="1"/>
  <c r="I385" i="9"/>
  <c r="J409" i="2"/>
  <c r="G410" i="2"/>
  <c r="H410" i="2" s="1"/>
  <c r="I410" i="2" s="1"/>
  <c r="E411" i="2" s="1"/>
  <c r="E386" i="9" l="1"/>
  <c r="K385" i="9"/>
  <c r="G411" i="2"/>
  <c r="H411" i="2" s="1"/>
  <c r="I411" i="2" s="1"/>
  <c r="E412" i="2" s="1"/>
  <c r="J410" i="2"/>
  <c r="G386" i="9" l="1"/>
  <c r="H386" i="9" s="1"/>
  <c r="J386" i="9" s="1"/>
  <c r="I386" i="9"/>
  <c r="E387" i="9" s="1"/>
  <c r="G412" i="2"/>
  <c r="H412" i="2" s="1"/>
  <c r="I412" i="2" s="1"/>
  <c r="E413" i="2" s="1"/>
  <c r="J411" i="2"/>
  <c r="G387" i="9" l="1"/>
  <c r="H387" i="9" s="1"/>
  <c r="I387" i="9" s="1"/>
  <c r="E388" i="9" s="1"/>
  <c r="J387" i="9"/>
  <c r="J412" i="2"/>
  <c r="G413" i="2"/>
  <c r="H413" i="2" s="1"/>
  <c r="I413" i="2" s="1"/>
  <c r="E414" i="2" s="1"/>
  <c r="G388" i="9" l="1"/>
  <c r="H388" i="9" s="1"/>
  <c r="I388" i="9"/>
  <c r="E389" i="9" s="1"/>
  <c r="J388" i="9"/>
  <c r="G414" i="2"/>
  <c r="H414" i="2" s="1"/>
  <c r="I414" i="2" s="1"/>
  <c r="E415" i="2" s="1"/>
  <c r="J413" i="2"/>
  <c r="G389" i="9" l="1"/>
  <c r="H389" i="9" s="1"/>
  <c r="I389" i="9" s="1"/>
  <c r="E390" i="9" s="1"/>
  <c r="J389" i="9"/>
  <c r="G415" i="2"/>
  <c r="H415" i="2" s="1"/>
  <c r="I415" i="2" s="1"/>
  <c r="E416" i="2" s="1"/>
  <c r="J414" i="2"/>
  <c r="G390" i="9" l="1"/>
  <c r="H390" i="9" s="1"/>
  <c r="J390" i="9" s="1"/>
  <c r="G416" i="2"/>
  <c r="H416" i="2" s="1"/>
  <c r="I416" i="2" s="1"/>
  <c r="E417" i="2" s="1"/>
  <c r="J415" i="2"/>
  <c r="I390" i="9" l="1"/>
  <c r="E391" i="9" s="1"/>
  <c r="G391" i="9"/>
  <c r="H391" i="9" s="1"/>
  <c r="I391" i="9" s="1"/>
  <c r="E392" i="9" s="1"/>
  <c r="J416" i="2"/>
  <c r="G417" i="2"/>
  <c r="H417" i="2" s="1"/>
  <c r="I417" i="2" s="1"/>
  <c r="E418" i="2" s="1"/>
  <c r="J391" i="9" l="1"/>
  <c r="G392" i="9"/>
  <c r="H392" i="9" s="1"/>
  <c r="I392" i="9" s="1"/>
  <c r="E393" i="9" s="1"/>
  <c r="G418" i="2"/>
  <c r="H418" i="2" s="1"/>
  <c r="I418" i="2" s="1"/>
  <c r="E419" i="2" s="1"/>
  <c r="J417" i="2"/>
  <c r="J392" i="9" l="1"/>
  <c r="G393" i="9"/>
  <c r="H393" i="9" s="1"/>
  <c r="I393" i="9"/>
  <c r="E394" i="9" s="1"/>
  <c r="J393" i="9"/>
  <c r="G419" i="2"/>
  <c r="H419" i="2" s="1"/>
  <c r="I419" i="2" s="1"/>
  <c r="E420" i="2" s="1"/>
  <c r="J418" i="2"/>
  <c r="G394" i="9" l="1"/>
  <c r="H394" i="9" s="1"/>
  <c r="I394" i="9"/>
  <c r="E395" i="9" s="1"/>
  <c r="J394" i="9"/>
  <c r="G420" i="2"/>
  <c r="H420" i="2" s="1"/>
  <c r="I420" i="2" s="1"/>
  <c r="E421" i="2" s="1"/>
  <c r="J419" i="2"/>
  <c r="G395" i="9" l="1"/>
  <c r="H395" i="9" s="1"/>
  <c r="I395" i="9"/>
  <c r="E396" i="9" s="1"/>
  <c r="J395" i="9"/>
  <c r="G421" i="2"/>
  <c r="H421" i="2" s="1"/>
  <c r="I421" i="2" s="1"/>
  <c r="J420" i="2"/>
  <c r="E422" i="2" l="1"/>
  <c r="K421" i="2"/>
  <c r="G396" i="9"/>
  <c r="H396" i="9" s="1"/>
  <c r="I396" i="9"/>
  <c r="E397" i="9" s="1"/>
  <c r="J396" i="9"/>
  <c r="G422" i="2"/>
  <c r="H422" i="2" s="1"/>
  <c r="I422" i="2" s="1"/>
  <c r="E423" i="2" s="1"/>
  <c r="J421" i="2"/>
  <c r="G397" i="9" l="1"/>
  <c r="H397" i="9" s="1"/>
  <c r="I397" i="9" s="1"/>
  <c r="G423" i="2"/>
  <c r="H423" i="2" s="1"/>
  <c r="I423" i="2" s="1"/>
  <c r="E424" i="2" s="1"/>
  <c r="J422" i="2"/>
  <c r="J397" i="9" l="1"/>
  <c r="E398" i="9"/>
  <c r="K397" i="9"/>
  <c r="G424" i="2"/>
  <c r="H424" i="2" s="1"/>
  <c r="I424" i="2" s="1"/>
  <c r="E425" i="2" s="1"/>
  <c r="J423" i="2"/>
  <c r="G398" i="9" l="1"/>
  <c r="H398" i="9" s="1"/>
  <c r="J398" i="9" s="1"/>
  <c r="I398" i="9"/>
  <c r="E399" i="9" s="1"/>
  <c r="G425" i="2"/>
  <c r="H425" i="2" s="1"/>
  <c r="I425" i="2" s="1"/>
  <c r="E426" i="2" s="1"/>
  <c r="J424" i="2"/>
  <c r="G399" i="9" l="1"/>
  <c r="H399" i="9" s="1"/>
  <c r="I399" i="9" s="1"/>
  <c r="E400" i="9" s="1"/>
  <c r="G426" i="2"/>
  <c r="H426" i="2" s="1"/>
  <c r="I426" i="2" s="1"/>
  <c r="E427" i="2" s="1"/>
  <c r="J425" i="2"/>
  <c r="G400" i="9" l="1"/>
  <c r="H400" i="9" s="1"/>
  <c r="I400" i="9"/>
  <c r="E401" i="9" s="1"/>
  <c r="J399" i="9"/>
  <c r="J400" i="9" s="1"/>
  <c r="G427" i="2"/>
  <c r="H427" i="2" s="1"/>
  <c r="I427" i="2" s="1"/>
  <c r="E428" i="2" s="1"/>
  <c r="J426" i="2"/>
  <c r="G401" i="9" l="1"/>
  <c r="H401" i="9" s="1"/>
  <c r="I401" i="9" s="1"/>
  <c r="E402" i="9" s="1"/>
  <c r="G428" i="2"/>
  <c r="H428" i="2" s="1"/>
  <c r="I428" i="2" s="1"/>
  <c r="J427" i="2"/>
  <c r="G402" i="9" l="1"/>
  <c r="H402" i="9" s="1"/>
  <c r="I402" i="9" s="1"/>
  <c r="E403" i="9" s="1"/>
  <c r="J401" i="9"/>
  <c r="J402" i="9" s="1"/>
  <c r="J428" i="2"/>
  <c r="E429" i="2"/>
  <c r="G403" i="9" l="1"/>
  <c r="H403" i="9" s="1"/>
  <c r="J403" i="9" s="1"/>
  <c r="G429" i="2"/>
  <c r="H429" i="2" s="1"/>
  <c r="I429" i="2" s="1"/>
  <c r="I403" i="9" l="1"/>
  <c r="E404" i="9" s="1"/>
  <c r="J429" i="2"/>
  <c r="E430" i="2"/>
  <c r="G404" i="9" l="1"/>
  <c r="H404" i="9" s="1"/>
  <c r="J404" i="9" s="1"/>
  <c r="I404" i="9"/>
  <c r="E405" i="9" s="1"/>
  <c r="G430" i="2"/>
  <c r="H430" i="2" s="1"/>
  <c r="I430" i="2" s="1"/>
  <c r="G405" i="9" l="1"/>
  <c r="H405" i="9" s="1"/>
  <c r="I405" i="9" s="1"/>
  <c r="E406" i="9" s="1"/>
  <c r="J405" i="9"/>
  <c r="J430" i="2"/>
  <c r="E431" i="2"/>
  <c r="G406" i="9" l="1"/>
  <c r="H406" i="9" s="1"/>
  <c r="J406" i="9" s="1"/>
  <c r="G431" i="2"/>
  <c r="H431" i="2" s="1"/>
  <c r="I431" i="2" s="1"/>
  <c r="I406" i="9" l="1"/>
  <c r="E407" i="9" s="1"/>
  <c r="J431" i="2"/>
  <c r="E432" i="2"/>
  <c r="G407" i="9" l="1"/>
  <c r="H407" i="9" s="1"/>
  <c r="J407" i="9" s="1"/>
  <c r="I407" i="9"/>
  <c r="E408" i="9" s="1"/>
  <c r="G432" i="2"/>
  <c r="H432" i="2" s="1"/>
  <c r="I432" i="2" s="1"/>
  <c r="G408" i="9" l="1"/>
  <c r="H408" i="9" s="1"/>
  <c r="I408" i="9"/>
  <c r="E409" i="9" s="1"/>
  <c r="J408" i="9"/>
  <c r="J432" i="2"/>
  <c r="E433" i="2"/>
  <c r="G409" i="9" l="1"/>
  <c r="H409" i="9" s="1"/>
  <c r="I409" i="9"/>
  <c r="J409" i="9"/>
  <c r="G433" i="2"/>
  <c r="E410" i="9" l="1"/>
  <c r="K409" i="9"/>
  <c r="H433" i="2"/>
  <c r="G410" i="9" l="1"/>
  <c r="H410" i="9" s="1"/>
  <c r="J410" i="9" s="1"/>
  <c r="I433" i="2"/>
  <c r="J433" i="2"/>
  <c r="E434" i="2" l="1"/>
  <c r="K433" i="2"/>
  <c r="I410" i="9"/>
  <c r="E411" i="9" s="1"/>
  <c r="G434" i="2"/>
  <c r="H434" i="2" s="1"/>
  <c r="I434" i="2" s="1"/>
  <c r="E435" i="2" s="1"/>
  <c r="G411" i="9" l="1"/>
  <c r="H411" i="9" s="1"/>
  <c r="J411" i="9" s="1"/>
  <c r="G435" i="2"/>
  <c r="H435" i="2" s="1"/>
  <c r="I435" i="2" s="1"/>
  <c r="J434" i="2"/>
  <c r="I411" i="9" l="1"/>
  <c r="E412" i="9" s="1"/>
  <c r="E436" i="2"/>
  <c r="J435" i="2"/>
  <c r="G412" i="9" l="1"/>
  <c r="H412" i="9" s="1"/>
  <c r="J412" i="9" s="1"/>
  <c r="G436" i="2"/>
  <c r="H436" i="2" s="1"/>
  <c r="I436" i="2" s="1"/>
  <c r="E437" i="2" s="1"/>
  <c r="I412" i="9" l="1"/>
  <c r="E413" i="9" s="1"/>
  <c r="G437" i="2"/>
  <c r="H437" i="2" s="1"/>
  <c r="J436" i="2"/>
  <c r="G413" i="9" l="1"/>
  <c r="H413" i="9" s="1"/>
  <c r="J413" i="9" s="1"/>
  <c r="J437" i="2"/>
  <c r="I437" i="2"/>
  <c r="E438" i="2" s="1"/>
  <c r="I413" i="9" l="1"/>
  <c r="E414" i="9" s="1"/>
  <c r="G438" i="2"/>
  <c r="H438" i="2" s="1"/>
  <c r="I438" i="2" s="1"/>
  <c r="E439" i="2" s="1"/>
  <c r="G414" i="9" l="1"/>
  <c r="H414" i="9" s="1"/>
  <c r="J414" i="9" s="1"/>
  <c r="G439" i="2"/>
  <c r="H439" i="2" s="1"/>
  <c r="I439" i="2" s="1"/>
  <c r="E440" i="2" s="1"/>
  <c r="J438" i="2"/>
  <c r="I414" i="9" l="1"/>
  <c r="E415" i="9" s="1"/>
  <c r="G440" i="2"/>
  <c r="H440" i="2" s="1"/>
  <c r="I440" i="2" s="1"/>
  <c r="E441" i="2" s="1"/>
  <c r="J439" i="2"/>
  <c r="G415" i="9" l="1"/>
  <c r="H415" i="9" s="1"/>
  <c r="J415" i="9" s="1"/>
  <c r="G441" i="2"/>
  <c r="H441" i="2" s="1"/>
  <c r="I441" i="2" s="1"/>
  <c r="E442" i="2" s="1"/>
  <c r="J440" i="2"/>
  <c r="I415" i="9" l="1"/>
  <c r="E416" i="9" s="1"/>
  <c r="G442" i="2"/>
  <c r="H442" i="2" s="1"/>
  <c r="I442" i="2" s="1"/>
  <c r="J441" i="2"/>
  <c r="G416" i="9" l="1"/>
  <c r="H416" i="9" s="1"/>
  <c r="J416" i="9" s="1"/>
  <c r="J442" i="2"/>
  <c r="E443" i="2"/>
  <c r="I416" i="9" l="1"/>
  <c r="E417" i="9" s="1"/>
  <c r="G443" i="2"/>
  <c r="H443" i="2" s="1"/>
  <c r="I443" i="2" s="1"/>
  <c r="G417" i="9" l="1"/>
  <c r="H417" i="9" s="1"/>
  <c r="J417" i="9" s="1"/>
  <c r="J443" i="2"/>
  <c r="E444" i="2"/>
  <c r="I417" i="9" l="1"/>
  <c r="E418" i="9" s="1"/>
  <c r="G444" i="2"/>
  <c r="H444" i="2" s="1"/>
  <c r="I444" i="2" s="1"/>
  <c r="G418" i="9" l="1"/>
  <c r="H418" i="9" s="1"/>
  <c r="J418" i="9" s="1"/>
  <c r="J444" i="2"/>
  <c r="E445" i="2"/>
  <c r="I418" i="9" l="1"/>
  <c r="E419" i="9" s="1"/>
  <c r="G445" i="2"/>
  <c r="H445" i="2" s="1"/>
  <c r="I445" i="2" s="1"/>
  <c r="K445" i="2" s="1"/>
  <c r="G419" i="9" l="1"/>
  <c r="H419" i="9" s="1"/>
  <c r="J419" i="9" s="1"/>
  <c r="J445" i="2"/>
  <c r="E446" i="2"/>
  <c r="I419" i="9" l="1"/>
  <c r="E420" i="9" s="1"/>
  <c r="G446" i="2"/>
  <c r="H446" i="2" s="1"/>
  <c r="I446" i="2" s="1"/>
  <c r="G420" i="9" l="1"/>
  <c r="H420" i="9" s="1"/>
  <c r="J420" i="9" s="1"/>
  <c r="J446" i="2"/>
  <c r="E447" i="2"/>
  <c r="I420" i="9" l="1"/>
  <c r="E421" i="9" s="1"/>
  <c r="G447" i="2"/>
  <c r="H447" i="2" s="1"/>
  <c r="I447" i="2" s="1"/>
  <c r="G421" i="9" l="1"/>
  <c r="H421" i="9" s="1"/>
  <c r="J421" i="9" s="1"/>
  <c r="J447" i="2"/>
  <c r="E448" i="2"/>
  <c r="I421" i="9" l="1"/>
  <c r="G448" i="2"/>
  <c r="H448" i="2" s="1"/>
  <c r="I448" i="2" s="1"/>
  <c r="E422" i="9" l="1"/>
  <c r="K421" i="9"/>
  <c r="J448" i="2"/>
  <c r="E449" i="2"/>
  <c r="G422" i="9" l="1"/>
  <c r="H422" i="9" s="1"/>
  <c r="J422" i="9" s="1"/>
  <c r="G449" i="2"/>
  <c r="H449" i="2" s="1"/>
  <c r="I449" i="2" s="1"/>
  <c r="I422" i="9" l="1"/>
  <c r="E423" i="9" s="1"/>
  <c r="G423" i="9"/>
  <c r="H423" i="9" s="1"/>
  <c r="J423" i="9" s="1"/>
  <c r="I423" i="9"/>
  <c r="E424" i="9" s="1"/>
  <c r="J449" i="2"/>
  <c r="E450" i="2"/>
  <c r="G424" i="9" l="1"/>
  <c r="H424" i="9" s="1"/>
  <c r="I424" i="9"/>
  <c r="E425" i="9" s="1"/>
  <c r="J424" i="9"/>
  <c r="G450" i="2"/>
  <c r="H450" i="2" s="1"/>
  <c r="I450" i="2" s="1"/>
  <c r="G425" i="9" l="1"/>
  <c r="H425" i="9" s="1"/>
  <c r="J425" i="9" s="1"/>
  <c r="I425" i="9"/>
  <c r="E426" i="9" s="1"/>
  <c r="J450" i="2"/>
  <c r="E451" i="2"/>
  <c r="G426" i="9" l="1"/>
  <c r="H426" i="9" s="1"/>
  <c r="J426" i="9" s="1"/>
  <c r="G451" i="2"/>
  <c r="H451" i="2" s="1"/>
  <c r="I451" i="2" s="1"/>
  <c r="I426" i="9" l="1"/>
  <c r="E427" i="9" s="1"/>
  <c r="J451" i="2"/>
  <c r="E452" i="2"/>
  <c r="G427" i="9" l="1"/>
  <c r="H427" i="9" s="1"/>
  <c r="J427" i="9" s="1"/>
  <c r="I427" i="9"/>
  <c r="E428" i="9" s="1"/>
  <c r="G452" i="2"/>
  <c r="H452" i="2" s="1"/>
  <c r="I452" i="2" s="1"/>
  <c r="G428" i="9" l="1"/>
  <c r="H428" i="9" s="1"/>
  <c r="I428" i="9"/>
  <c r="E429" i="9" s="1"/>
  <c r="J428" i="9"/>
  <c r="J452" i="2"/>
  <c r="E453" i="2"/>
  <c r="G429" i="9" l="1"/>
  <c r="H429" i="9" s="1"/>
  <c r="I429" i="9"/>
  <c r="E430" i="9" s="1"/>
  <c r="J429" i="9"/>
  <c r="G453" i="2"/>
  <c r="H453" i="2" s="1"/>
  <c r="I453" i="2" s="1"/>
  <c r="G430" i="9" l="1"/>
  <c r="H430" i="9" s="1"/>
  <c r="J430" i="9" s="1"/>
  <c r="J453" i="2"/>
  <c r="E454" i="2"/>
  <c r="I430" i="9" l="1"/>
  <c r="E431" i="9" s="1"/>
  <c r="G454" i="2"/>
  <c r="H454" i="2" s="1"/>
  <c r="I454" i="2" s="1"/>
  <c r="G431" i="9" l="1"/>
  <c r="H431" i="9" s="1"/>
  <c r="J431" i="9" s="1"/>
  <c r="J454" i="2"/>
  <c r="E455" i="2"/>
  <c r="I431" i="9" l="1"/>
  <c r="E432" i="9" s="1"/>
  <c r="G455" i="2"/>
  <c r="H455" i="2" s="1"/>
  <c r="I455" i="2" s="1"/>
  <c r="G432" i="9" l="1"/>
  <c r="H432" i="9" s="1"/>
  <c r="J432" i="9" s="1"/>
  <c r="I432" i="9"/>
  <c r="E433" i="9" s="1"/>
  <c r="J455" i="2"/>
  <c r="E456" i="2"/>
  <c r="G433" i="9" l="1"/>
  <c r="H433" i="9" s="1"/>
  <c r="I433" i="9"/>
  <c r="J433" i="9"/>
  <c r="G456" i="2"/>
  <c r="H456" i="2" s="1"/>
  <c r="I456" i="2" s="1"/>
  <c r="K433" i="9" l="1"/>
  <c r="J456" i="2"/>
  <c r="E457" i="2"/>
  <c r="G457" i="2" l="1"/>
  <c r="H457" i="2" s="1"/>
  <c r="I457" i="2" s="1"/>
  <c r="K457" i="2" s="1"/>
  <c r="J457" i="2" l="1"/>
  <c r="E458" i="2"/>
  <c r="G458" i="2" l="1"/>
  <c r="H458" i="2" s="1"/>
  <c r="I458" i="2" s="1"/>
  <c r="J458" i="2" l="1"/>
  <c r="E459" i="2"/>
  <c r="G459" i="2" l="1"/>
  <c r="H459" i="2" s="1"/>
  <c r="I459" i="2" s="1"/>
  <c r="J459" i="2" l="1"/>
  <c r="E460" i="2"/>
  <c r="G460" i="2" l="1"/>
  <c r="H460" i="2" s="1"/>
  <c r="I460" i="2" s="1"/>
  <c r="J460" i="2" l="1"/>
  <c r="E461" i="2"/>
  <c r="G461" i="2" l="1"/>
  <c r="H461" i="2" s="1"/>
  <c r="I461" i="2" s="1"/>
  <c r="J461" i="2" l="1"/>
  <c r="E462" i="2"/>
  <c r="G462" i="2" l="1"/>
  <c r="H462" i="2" s="1"/>
  <c r="I462" i="2" s="1"/>
  <c r="J462" i="2" l="1"/>
  <c r="E463" i="2"/>
  <c r="G463" i="2" l="1"/>
  <c r="H463" i="2" s="1"/>
  <c r="I463" i="2" s="1"/>
  <c r="J463" i="2" l="1"/>
  <c r="E464" i="2"/>
  <c r="G464" i="2" l="1"/>
  <c r="H464" i="2" s="1"/>
  <c r="I464" i="2" s="1"/>
  <c r="J464" i="2" l="1"/>
  <c r="E465" i="2"/>
  <c r="G465" i="2" l="1"/>
  <c r="H465" i="2" s="1"/>
  <c r="I465" i="2" s="1"/>
  <c r="J465" i="2" l="1"/>
  <c r="E466" i="2"/>
  <c r="G466" i="2" l="1"/>
  <c r="H466" i="2" s="1"/>
  <c r="I466" i="2" s="1"/>
  <c r="J466" i="2" l="1"/>
  <c r="E467" i="2"/>
  <c r="G467" i="2" l="1"/>
  <c r="H467" i="2" s="1"/>
  <c r="I467" i="2" s="1"/>
  <c r="J467" i="2" l="1"/>
  <c r="E468" i="2"/>
  <c r="G468" i="2" l="1"/>
  <c r="H468" i="2" s="1"/>
  <c r="I468" i="2" s="1"/>
  <c r="J468" i="2" l="1"/>
  <c r="E469" i="2"/>
  <c r="G469" i="2" l="1"/>
  <c r="H469" i="2" s="1"/>
  <c r="I469" i="2" s="1"/>
  <c r="K469" i="2" s="1"/>
  <c r="J469" i="2" l="1"/>
  <c r="E470" i="2"/>
  <c r="G470" i="2" l="1"/>
  <c r="H470" i="2" s="1"/>
  <c r="I470" i="2" s="1"/>
  <c r="E471" i="2" l="1"/>
  <c r="J470" i="2"/>
  <c r="G471" i="2" l="1"/>
  <c r="H471" i="2" s="1"/>
  <c r="I471" i="2" s="1"/>
  <c r="E472" i="2" l="1"/>
  <c r="G472" i="2" s="1"/>
  <c r="J471" i="2"/>
  <c r="H472" i="2" l="1"/>
  <c r="I472" i="2" s="1"/>
  <c r="J472" i="2" l="1"/>
  <c r="E473" i="2"/>
  <c r="G473" i="2" l="1"/>
  <c r="H473" i="2" s="1"/>
  <c r="J473" i="2" s="1"/>
  <c r="I473" i="2" l="1"/>
  <c r="E474" i="2" s="1"/>
  <c r="G474" i="2" l="1"/>
  <c r="H474" i="2" s="1"/>
  <c r="J474" i="2" s="1"/>
  <c r="I474" i="2" l="1"/>
  <c r="E475" i="2" s="1"/>
  <c r="G475" i="2" s="1"/>
  <c r="H475" i="2" s="1"/>
  <c r="I475" i="2" s="1"/>
  <c r="E476" i="2" s="1"/>
  <c r="J475" i="2" l="1"/>
  <c r="G476" i="2"/>
  <c r="H476" i="2" s="1"/>
  <c r="I476" i="2" s="1"/>
  <c r="E477" i="2" s="1"/>
  <c r="G477" i="2" l="1"/>
  <c r="H477" i="2" s="1"/>
  <c r="I477" i="2" s="1"/>
  <c r="E478" i="2" s="1"/>
  <c r="J476" i="2"/>
  <c r="J477" i="2" l="1"/>
  <c r="G478" i="2"/>
  <c r="H478" i="2" s="1"/>
  <c r="I478" i="2" s="1"/>
  <c r="J478" i="2" l="1"/>
  <c r="E479" i="2"/>
  <c r="G479" i="2" l="1"/>
  <c r="H479" i="2" s="1"/>
  <c r="J479" i="2" s="1"/>
  <c r="I479" i="2" l="1"/>
  <c r="E480" i="2" s="1"/>
  <c r="G480" i="2" s="1"/>
  <c r="H480" i="2" s="1"/>
  <c r="J480" i="2" s="1"/>
  <c r="I480" i="2" l="1"/>
  <c r="E481" i="2" s="1"/>
  <c r="G481" i="2" s="1"/>
  <c r="H481" i="2" s="1"/>
  <c r="I481" i="2" s="1"/>
  <c r="E482" i="2" l="1"/>
  <c r="K481" i="2"/>
  <c r="G482" i="2"/>
  <c r="H482" i="2" s="1"/>
  <c r="I482" i="2" s="1"/>
  <c r="E483" i="2" s="1"/>
  <c r="J481" i="2"/>
  <c r="G483" i="2" l="1"/>
  <c r="H483" i="2" s="1"/>
  <c r="I483" i="2" s="1"/>
  <c r="J482" i="2"/>
  <c r="J483" i="2" l="1"/>
  <c r="E484" i="2"/>
  <c r="G484" i="2" l="1"/>
  <c r="H484" i="2" s="1"/>
  <c r="I484" i="2" s="1"/>
  <c r="J484" i="2" l="1"/>
  <c r="E485" i="2"/>
  <c r="G485" i="2" l="1"/>
  <c r="H485" i="2" s="1"/>
  <c r="I485" i="2" s="1"/>
  <c r="J485" i="2" l="1"/>
  <c r="E486" i="2"/>
  <c r="G486" i="2" l="1"/>
  <c r="H486" i="2" s="1"/>
  <c r="I486" i="2" s="1"/>
  <c r="E487" i="2" l="1"/>
  <c r="J486" i="2"/>
  <c r="G487" i="2" l="1"/>
  <c r="H487" i="2" s="1"/>
  <c r="I487" i="2" s="1"/>
  <c r="E488" i="2" s="1"/>
  <c r="G488" i="2" l="1"/>
  <c r="H488" i="2" s="1"/>
  <c r="I488" i="2" s="1"/>
  <c r="E489" i="2" s="1"/>
  <c r="J487" i="2"/>
  <c r="G489" i="2" l="1"/>
  <c r="H489" i="2" s="1"/>
  <c r="I489" i="2" s="1"/>
  <c r="J488" i="2"/>
  <c r="J489" i="2" l="1"/>
  <c r="E490" i="2"/>
  <c r="G490" i="2" l="1"/>
  <c r="H490" i="2" s="1"/>
  <c r="I490" i="2" s="1"/>
  <c r="J490" i="2" l="1"/>
  <c r="E491" i="2"/>
  <c r="G491" i="2" l="1"/>
  <c r="H491" i="2" s="1"/>
  <c r="I491" i="2" s="1"/>
  <c r="J491" i="2" l="1"/>
  <c r="E492" i="2"/>
  <c r="G492" i="2" l="1"/>
  <c r="H492" i="2" s="1"/>
  <c r="I492" i="2" s="1"/>
  <c r="J492" i="2" l="1"/>
  <c r="E493" i="2"/>
  <c r="G493" i="2" l="1"/>
  <c r="H493" i="2" s="1"/>
  <c r="I493" i="2" s="1"/>
  <c r="K493" i="2" s="1"/>
  <c r="J493" i="2" l="1"/>
  <c r="E494" i="2"/>
  <c r="G494" i="2" l="1"/>
  <c r="H494" i="2" s="1"/>
  <c r="I494" i="2" s="1"/>
  <c r="J494" i="2" l="1"/>
  <c r="E495" i="2"/>
  <c r="G495" i="2" l="1"/>
  <c r="H495" i="2" s="1"/>
  <c r="I495" i="2" s="1"/>
  <c r="J495" i="2" l="1"/>
  <c r="E496" i="2"/>
  <c r="G496" i="2" l="1"/>
  <c r="H496" i="2" s="1"/>
  <c r="I496" i="2" s="1"/>
  <c r="J496" i="2" l="1"/>
  <c r="E497" i="2"/>
  <c r="G497" i="2" l="1"/>
  <c r="H497" i="2" s="1"/>
  <c r="I497" i="2" s="1"/>
  <c r="J497" i="2" l="1"/>
  <c r="E498" i="2"/>
  <c r="G498" i="2" l="1"/>
  <c r="H498" i="2" s="1"/>
  <c r="I498" i="2" s="1"/>
  <c r="J498" i="2" l="1"/>
  <c r="E499" i="2"/>
  <c r="G499" i="2" l="1"/>
  <c r="H499" i="2" s="1"/>
  <c r="I499" i="2" s="1"/>
  <c r="J499" i="2" l="1"/>
  <c r="E500" i="2"/>
  <c r="G500" i="2" l="1"/>
  <c r="H500" i="2" s="1"/>
  <c r="I500" i="2" s="1"/>
  <c r="J500" i="2" l="1"/>
  <c r="E501" i="2"/>
  <c r="G501" i="2" l="1"/>
  <c r="H501" i="2" s="1"/>
  <c r="I501" i="2" s="1"/>
  <c r="J501" i="2" l="1"/>
  <c r="E502" i="2"/>
  <c r="G502" i="2" l="1"/>
  <c r="H502" i="2" s="1"/>
  <c r="I502" i="2" s="1"/>
  <c r="J502" i="2" l="1"/>
  <c r="E503" i="2"/>
  <c r="G503" i="2" l="1"/>
  <c r="H503" i="2" s="1"/>
  <c r="I503" i="2" s="1"/>
  <c r="J503" i="2" l="1"/>
  <c r="E504" i="2"/>
  <c r="G504" i="2" l="1"/>
  <c r="H504" i="2" s="1"/>
  <c r="I504" i="2" s="1"/>
  <c r="J504" i="2" l="1"/>
  <c r="E505" i="2"/>
  <c r="G505" i="2" l="1"/>
  <c r="H505" i="2" s="1"/>
  <c r="I505" i="2" s="1"/>
  <c r="K505" i="2" s="1"/>
  <c r="J505" i="2" l="1"/>
  <c r="E506" i="2"/>
  <c r="G506" i="2" l="1"/>
  <c r="H506" i="2" s="1"/>
  <c r="I506" i="2" s="1"/>
  <c r="J506" i="2" l="1"/>
  <c r="E507" i="2"/>
  <c r="G507" i="2" l="1"/>
  <c r="H507" i="2" s="1"/>
  <c r="I507" i="2" s="1"/>
  <c r="J507" i="2" l="1"/>
  <c r="E508" i="2"/>
  <c r="G508" i="2" l="1"/>
  <c r="H508" i="2" s="1"/>
  <c r="I508" i="2" s="1"/>
  <c r="J508" i="2" l="1"/>
  <c r="E509" i="2"/>
  <c r="G509" i="2" l="1"/>
  <c r="H509" i="2" s="1"/>
  <c r="I509" i="2" s="1"/>
  <c r="J509" i="2" l="1"/>
  <c r="E510" i="2"/>
  <c r="G510" i="2" l="1"/>
  <c r="H510" i="2" s="1"/>
  <c r="I510" i="2" l="1"/>
  <c r="E511" i="2" s="1"/>
  <c r="J510" i="2"/>
  <c r="G511" i="2" l="1"/>
  <c r="H511" i="2" s="1"/>
  <c r="J511" i="2" s="1"/>
  <c r="I511" i="2" l="1"/>
  <c r="E512" i="2" s="1"/>
  <c r="G512" i="2" s="1"/>
  <c r="H512" i="2" s="1"/>
  <c r="J512" i="2" s="1"/>
  <c r="I512" i="2" l="1"/>
  <c r="E513" i="2" s="1"/>
  <c r="G513" i="2" s="1"/>
  <c r="H513" i="2" s="1"/>
  <c r="I513" i="2" s="1"/>
  <c r="J513" i="2" l="1"/>
  <c r="E514" i="2"/>
  <c r="G514" i="2" l="1"/>
  <c r="H514" i="2" s="1"/>
  <c r="I514" i="2" s="1"/>
  <c r="J514" i="2" l="1"/>
  <c r="E515" i="2"/>
  <c r="G515" i="2" l="1"/>
  <c r="H515" i="2" s="1"/>
  <c r="I515" i="2" s="1"/>
  <c r="J515" i="2" l="1"/>
  <c r="E516" i="2"/>
  <c r="G516" i="2" l="1"/>
  <c r="H516" i="2" s="1"/>
  <c r="I516" i="2" s="1"/>
  <c r="J516" i="2" l="1"/>
  <c r="E517" i="2"/>
  <c r="G517" i="2" l="1"/>
  <c r="H517" i="2" s="1"/>
  <c r="I517" i="2" s="1"/>
  <c r="K517" i="2" s="1"/>
  <c r="J517" i="2" l="1"/>
  <c r="E518" i="2"/>
  <c r="G518" i="2" l="1"/>
  <c r="H518" i="2" s="1"/>
  <c r="I518" i="2" s="1"/>
  <c r="J518" i="2" l="1"/>
  <c r="E519" i="2"/>
  <c r="G519" i="2" l="1"/>
  <c r="H519" i="2" s="1"/>
  <c r="I519" i="2" s="1"/>
  <c r="J519" i="2" l="1"/>
  <c r="E520" i="2"/>
  <c r="G520" i="2" l="1"/>
  <c r="H520" i="2" s="1"/>
  <c r="I520" i="2" s="1"/>
  <c r="J520" i="2" l="1"/>
  <c r="E521" i="2"/>
  <c r="G521" i="2" l="1"/>
  <c r="H521" i="2" s="1"/>
  <c r="I521" i="2" s="1"/>
  <c r="J521" i="2" l="1"/>
  <c r="E522" i="2"/>
  <c r="G522" i="2" l="1"/>
  <c r="H522" i="2" s="1"/>
  <c r="I522" i="2" s="1"/>
  <c r="J522" i="2" l="1"/>
  <c r="E523" i="2"/>
  <c r="G523" i="2" l="1"/>
  <c r="H523" i="2" s="1"/>
  <c r="I523" i="2" s="1"/>
  <c r="J523" i="2" l="1"/>
  <c r="E524" i="2"/>
  <c r="G524" i="2" l="1"/>
  <c r="H524" i="2" s="1"/>
  <c r="I524" i="2" s="1"/>
  <c r="J524" i="2" l="1"/>
  <c r="E525" i="2"/>
  <c r="G525" i="2" l="1"/>
  <c r="H525" i="2" s="1"/>
  <c r="I525" i="2" s="1"/>
  <c r="J525" i="2" l="1"/>
  <c r="E526" i="2"/>
  <c r="G526" i="2" l="1"/>
  <c r="H526" i="2" s="1"/>
  <c r="I526" i="2" s="1"/>
  <c r="J526" i="2" l="1"/>
  <c r="E527" i="2"/>
  <c r="G527" i="2" l="1"/>
  <c r="H527" i="2" s="1"/>
  <c r="I527" i="2" s="1"/>
  <c r="J527" i="2" l="1"/>
  <c r="E528" i="2"/>
  <c r="G528" i="2" l="1"/>
  <c r="H528" i="2" s="1"/>
  <c r="I528" i="2" s="1"/>
  <c r="J528" i="2" l="1"/>
  <c r="E529" i="2"/>
  <c r="G529" i="2" l="1"/>
  <c r="H529" i="2" s="1"/>
  <c r="I529" i="2" s="1"/>
  <c r="K529" i="2" s="1"/>
  <c r="J529" i="2" l="1"/>
  <c r="E530" i="2"/>
  <c r="G530" i="2" l="1"/>
  <c r="H530" i="2" s="1"/>
  <c r="I530" i="2" s="1"/>
  <c r="J530" i="2" l="1"/>
  <c r="E531" i="2"/>
  <c r="G531" i="2" l="1"/>
  <c r="H531" i="2" s="1"/>
  <c r="I531" i="2" s="1"/>
  <c r="J531" i="2" l="1"/>
  <c r="E532" i="2"/>
  <c r="G532" i="2" l="1"/>
  <c r="H532" i="2" s="1"/>
  <c r="I532" i="2" s="1"/>
  <c r="J532" i="2" l="1"/>
  <c r="E533" i="2"/>
  <c r="G533" i="2" l="1"/>
  <c r="H533" i="2" s="1"/>
  <c r="I533" i="2" s="1"/>
  <c r="J533" i="2" l="1"/>
  <c r="E534" i="2"/>
  <c r="G534" i="2" l="1"/>
  <c r="H534" i="2" s="1"/>
  <c r="I534" i="2" s="1"/>
  <c r="J534" i="2" l="1"/>
  <c r="E535" i="2"/>
  <c r="G535" i="2" l="1"/>
  <c r="H535" i="2" s="1"/>
  <c r="I535" i="2" s="1"/>
  <c r="J535" i="2" l="1"/>
  <c r="E536" i="2"/>
  <c r="G536" i="2" l="1"/>
  <c r="H536" i="2" s="1"/>
  <c r="I536" i="2" s="1"/>
  <c r="J536" i="2" l="1"/>
  <c r="E537" i="2"/>
  <c r="G537" i="2" l="1"/>
  <c r="H537" i="2" s="1"/>
  <c r="I537" i="2" s="1"/>
  <c r="J537" i="2" l="1"/>
  <c r="E538" i="2"/>
  <c r="G538" i="2" l="1"/>
  <c r="H538" i="2" s="1"/>
  <c r="I538" i="2" s="1"/>
  <c r="J538" i="2" l="1"/>
  <c r="E539" i="2"/>
  <c r="G539" i="2" l="1"/>
  <c r="H539" i="2" s="1"/>
  <c r="I539" i="2" s="1"/>
  <c r="J539" i="2" l="1"/>
  <c r="E540" i="2"/>
  <c r="G540" i="2" l="1"/>
  <c r="H540" i="2" s="1"/>
  <c r="I540" i="2" s="1"/>
  <c r="J540" i="2" l="1"/>
  <c r="E541" i="2"/>
  <c r="G541" i="2" l="1"/>
  <c r="H541" i="2" s="1"/>
  <c r="I541" i="2" s="1"/>
  <c r="K541" i="2" s="1"/>
  <c r="J541" i="2" l="1"/>
  <c r="E542" i="2"/>
  <c r="G542" i="2" l="1"/>
  <c r="H542" i="2" s="1"/>
  <c r="I542" i="2" s="1"/>
  <c r="J542" i="2" l="1"/>
  <c r="E543" i="2"/>
  <c r="G543" i="2" l="1"/>
  <c r="H543" i="2" s="1"/>
  <c r="I543" i="2" s="1"/>
  <c r="J543" i="2" l="1"/>
  <c r="E544" i="2"/>
  <c r="G544" i="2" l="1"/>
  <c r="H544" i="2" s="1"/>
  <c r="I544" i="2" s="1"/>
  <c r="J544" i="2" l="1"/>
  <c r="E545" i="2"/>
  <c r="G545" i="2" l="1"/>
  <c r="H545" i="2" s="1"/>
  <c r="I545" i="2" s="1"/>
  <c r="J545" i="2" l="1"/>
  <c r="E546" i="2"/>
  <c r="G546" i="2" l="1"/>
  <c r="H546" i="2" s="1"/>
  <c r="I546" i="2" s="1"/>
  <c r="J546" i="2" l="1"/>
  <c r="E547" i="2"/>
  <c r="G547" i="2" l="1"/>
  <c r="H547" i="2" s="1"/>
  <c r="I547" i="2" s="1"/>
  <c r="J547" i="2" l="1"/>
  <c r="E548" i="2"/>
  <c r="G548" i="2" l="1"/>
  <c r="H548" i="2" s="1"/>
  <c r="I548" i="2" s="1"/>
  <c r="J548" i="2" l="1"/>
  <c r="E549" i="2"/>
  <c r="G549" i="2" l="1"/>
  <c r="H549" i="2" s="1"/>
  <c r="I549" i="2" s="1"/>
  <c r="J549" i="2" l="1"/>
  <c r="E550" i="2"/>
  <c r="G550" i="2" l="1"/>
  <c r="H550" i="2" s="1"/>
  <c r="I550" i="2" s="1"/>
  <c r="J550" i="2" l="1"/>
  <c r="E551" i="2"/>
  <c r="G551" i="2" l="1"/>
  <c r="H551" i="2" s="1"/>
  <c r="I551" i="2" s="1"/>
  <c r="J551" i="2" l="1"/>
  <c r="E552" i="2"/>
  <c r="G552" i="2" l="1"/>
  <c r="H552" i="2" s="1"/>
  <c r="I552" i="2" s="1"/>
  <c r="J552" i="2" l="1"/>
  <c r="E553" i="2"/>
  <c r="E555" i="2" s="1"/>
  <c r="G553" i="2" l="1"/>
  <c r="H553" i="2" l="1"/>
  <c r="I553" i="2" s="1"/>
  <c r="G555" i="2"/>
  <c r="I555" i="2" l="1"/>
  <c r="K553" i="2"/>
  <c r="K555" i="2" s="1"/>
  <c r="J553" i="2"/>
  <c r="J555" i="2" s="1"/>
  <c r="H555" i="2"/>
  <c r="H435" i="9" l="1"/>
  <c r="K435" i="9" l="1"/>
</calcChain>
</file>

<file path=xl/sharedStrings.xml><?xml version="1.0" encoding="utf-8"?>
<sst xmlns="http://schemas.openxmlformats.org/spreadsheetml/2006/main" count="138" uniqueCount="73">
  <si>
    <t>Period</t>
  </si>
  <si>
    <t>Beginning Balance</t>
  </si>
  <si>
    <t>Ending Balance</t>
  </si>
  <si>
    <t>-</t>
  </si>
  <si>
    <t>Debt Terms</t>
  </si>
  <si>
    <t>Payment Date</t>
  </si>
  <si>
    <t>Accumulated Interest</t>
  </si>
  <si>
    <t>Totals</t>
  </si>
  <si>
    <t>Investment Calculator</t>
  </si>
  <si>
    <t>Initial Investment</t>
  </si>
  <si>
    <t>Compunded</t>
  </si>
  <si>
    <t>Interest Rate</t>
  </si>
  <si>
    <t>Start Date</t>
  </si>
  <si>
    <t>Investment Summary</t>
  </si>
  <si>
    <t>Monthly Contribution</t>
  </si>
  <si>
    <t>Term (in Years)</t>
  </si>
  <si>
    <t>Interest Earned</t>
  </si>
  <si>
    <t>New Balance</t>
  </si>
  <si>
    <t>Compounding Periods</t>
  </si>
  <si>
    <t>Present Value</t>
  </si>
  <si>
    <t>Future Value</t>
  </si>
  <si>
    <t>Total Contributions</t>
  </si>
  <si>
    <t>Grand Total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</si>
  <si>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</si>
  <si>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</si>
  <si>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</si>
  <si>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</si>
  <si>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</si>
  <si>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</si>
  <si>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</si>
  <si>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</si>
  <si>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</si>
  <si>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</si>
  <si>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</si>
  <si>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</si>
  <si>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</si>
  <si>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</si>
  <si>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</si>
  <si>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</si>
  <si>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</si>
  <si>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</si>
  <si>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</si>
  <si>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</si>
  <si>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</si>
  <si>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</si>
  <si>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</si>
  <si>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</si>
  <si>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</si>
  <si>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</si>
  <si>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</si>
  <si>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</si>
  <si>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</si>
  <si>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</si>
  <si>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</si>
  <si>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</si>
  <si>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</si>
  <si>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</si>
  <si>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</si>
  <si>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</si>
  <si>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</si>
  <si>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</si>
  <si>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</si>
  <si>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</si>
  <si>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</si>
  <si>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</si>
  <si>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</si>
  <si>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</si>
  <si>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</si>
  <si>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Year</t>
  </si>
  <si>
    <t>Increase in Value</t>
  </si>
  <si>
    <t>Value</t>
  </si>
  <si>
    <t>Year II</t>
  </si>
  <si>
    <t>Value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</si>
</sst>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5" fontId="0" fillId="2" borderId="5" xfId="0" applyNumberFormat="1" applyFont="1" applyFill="1" applyBorder="1" applyAlignment="1">
      <alignment horizontal="center" vertical="center"/>
    </xf>
    <xf numFmtId="5" fontId="0" fillId="2" borderId="0" xfId="0" applyNumberFormat="1" applyFont="1" applyFill="1" applyBorder="1" applyAlignment="1">
      <alignment horizontal="center" vertical="center"/>
    </xf>
    <xf numFmtId="9" fontId="0" fillId="2" borderId="6" xfId="2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5" fontId="0" fillId="2" borderId="6" xfId="0" applyNumberFormat="1" applyFont="1" applyFill="1" applyBorder="1" applyAlignment="1">
      <alignment horizontal="center" vertical="center"/>
    </xf>
    <xf numFmtId="14" fontId="0" fillId="2" borderId="7" xfId="0" applyNumberFormat="1" applyFon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4" fontId="0" fillId="2" borderId="0" xfId="0" applyNumberFormat="1" applyFont="1" applyFill="1" applyAlignment="1">
      <alignment horizontal="center" vertical="center"/>
    </xf>
    <xf numFmtId="39" fontId="0" fillId="2" borderId="0" xfId="0" applyNumberFormat="1" applyFont="1" applyFill="1" applyAlignment="1">
      <alignment horizontal="center" vertical="center"/>
    </xf>
    <xf numFmtId="39" fontId="4" fillId="5" borderId="7" xfId="1" applyNumberFormat="1" applyFont="1" applyFill="1" applyBorder="1" applyAlignment="1">
      <alignment horizontal="center" vertical="center"/>
    </xf>
    <xf numFmtId="39" fontId="4" fillId="5" borderId="6" xfId="1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1" fontId="4" fillId="5" borderId="5" xfId="1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9" fontId="5" fillId="6" borderId="4" xfId="0" applyNumberFormat="1" applyFont="1" applyFill="1" applyBorder="1" applyAlignment="1">
      <alignment horizontal="center" vertical="center"/>
    </xf>
    <xf numFmtId="164" fontId="4" fillId="5" borderId="6" xfId="0" applyNumberFormat="1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39" fontId="6" fillId="7" borderId="0" xfId="0" applyNumberFormat="1" applyFont="1" applyFill="1" applyAlignment="1">
      <alignment horizontal="center" vertical="center"/>
    </xf>
    <xf numFmtId="0" fontId="0" fillId="2" borderId="9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57"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7" formatCode="#,##0.00_);\(#,##0.00\)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numFmt numFmtId="165" formatCode="&quot;$&quot;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7" formatCode="#,##0.00_);\(#,##0.00\)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[Investment Calculator.xlsx]Pivot Table!PivotTable3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Investment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'Pivot Table'!$C$2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'Pivot Table'!$B$3:$B$48</c:f>
              <c:strCache>
                <c:ptCount val="4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</c:strCache>
            </c:strRef>
          </c:cat>
          <c:val>
            <c:numRef>
              <c:f>'Pivot Table'!$C$3:$C$48</c:f>
              <c:numCache>
                <c:formatCode>"$"#,##0.00</c:formatCode>
                <c:ptCount val="45"/>
                <c:pt idx="0">
                  <c:v>14214.700964512209</c:v>
                </c:pt>
                <c:pt idx="1">
                  <c:v>18870.736195366291</c:v>
                </c:pt>
                <c:pt idx="2">
                  <c:v>24014.319157357852</c:v>
                </c:pt>
                <c:pt idx="3">
                  <c:v>29696.502468938346</c:v>
                </c:pt>
                <c:pt idx="4">
                  <c:v>35973.684624838177</c:v>
                </c:pt>
                <c:pt idx="5">
                  <c:v>42908.169779170057</c:v>
                </c:pt>
                <c:pt idx="6">
                  <c:v>50568.786145138161</c:v>
                </c:pt>
                <c:pt idx="7">
                  <c:v>59031.569149277806</c:v>
                </c:pt>
                <c:pt idx="8">
                  <c:v>68380.516120870976</c:v>
                </c:pt>
                <c:pt idx="9">
                  <c:v>78708.420007205699</c:v>
                </c:pt>
                <c:pt idx="10">
                  <c:v>90117.790389717426</c:v>
                </c:pt>
                <c:pt idx="11">
                  <c:v>102721.87094255582</c:v>
                </c:pt>
                <c:pt idx="12">
                  <c:v>116645.7634323591</c:v>
                </c:pt>
                <c:pt idx="13">
                  <c:v>132027.66941549256</c:v>
                </c:pt>
                <c:pt idx="14">
                  <c:v>149020.2619572136</c:v>
                </c:pt>
                <c:pt idx="15">
                  <c:v>167792.20098775832</c:v>
                </c:pt>
                <c:pt idx="16">
                  <c:v>188529.80733601237</c:v>
                </c:pt>
                <c:pt idx="17">
                  <c:v>211438.91205638225</c:v>
                </c:pt>
                <c:pt idx="18">
                  <c:v>236746.89940435594</c:v>
                </c:pt>
                <c:pt idx="19">
                  <c:v>264704.96373830159</c:v>
                </c:pt>
                <c:pt idx="20">
                  <c:v>295590.60274837574</c:v>
                </c:pt>
                <c:pt idx="21">
                  <c:v>329710.3717590794</c:v>
                </c:pt>
                <c:pt idx="22">
                  <c:v>367402.9264432824</c:v>
                </c:pt>
                <c:pt idx="23">
                  <c:v>409042.38414816704</c:v>
                </c:pt>
                <c:pt idx="24">
                  <c:v>455042.03719592234</c:v>
                </c:pt>
                <c:pt idx="25">
                  <c:v>505858.45501554344</c:v>
                </c:pt>
                <c:pt idx="26">
                  <c:v>561996.01582143572</c:v>
                </c:pt>
                <c:pt idx="27">
                  <c:v>624011.91281798517</c:v>
                </c:pt>
                <c:pt idx="28">
                  <c:v>692521.68461916724</c:v>
                </c:pt>
                <c:pt idx="29">
                  <c:v>768205.32477535401</c:v>
                </c:pt>
                <c:pt idx="30">
                  <c:v>851814.03104741836</c:v>
                </c:pt>
                <c:pt idx="31">
                  <c:v>944177.66141802911</c:v>
                </c:pt>
                <c:pt idx="32">
                  <c:v>1046212.9708447607</c:v>
                </c:pt>
                <c:pt idx="33">
                  <c:v>1158932.7105088872</c:v>
                </c:pt>
                <c:pt idx="34">
                  <c:v>1283455.679874429</c:v>
                </c:pt>
                <c:pt idx="35">
                  <c:v>1421017.8313291357</c:v>
                </c:pt>
                <c:pt idx="36">
                  <c:v>1572984.5376264888</c:v>
                </c:pt>
                <c:pt idx="37">
                  <c:v>1740864.1438891885</c:v>
                </c:pt>
                <c:pt idx="38">
                  <c:v>1926322.9386844924</c:v>
                </c:pt>
                <c:pt idx="39">
                  <c:v>2131201.6927667782</c:v>
                </c:pt>
                <c:pt idx="40">
                  <c:v>2357533.9296425711</c:v>
                </c:pt>
                <c:pt idx="41">
                  <c:v>2607566.1093024793</c:v>
                </c:pt>
                <c:pt idx="42">
                  <c:v>2883779.9254536093</c:v>
                </c:pt>
                <c:pt idx="43">
                  <c:v>3188916.9375635912</c:v>
                </c:pt>
                <c:pt idx="44">
                  <c:v>3526005.782201482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B-4E8E-BA6A-2BA9755E4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32402256"/>
        <c:axId val="-1132408240"/>
      </c:areaChart>
      <c:catAx>
        <c:axId val="-113240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32408240"/>
        <c:crosses val="autoZero"/>
        <c:auto val="1"/>
        <c:lblAlgn val="ctr"/>
        <c:lblOffset val="100"/>
        <c:noMultiLvlLbl val="0"/>
      </c:catAx>
      <c:valAx>
        <c:axId val="-113240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32402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4761</xdr:rowOff>
    </xdr:from>
    <xdr:to>
      <xdr:col>24</xdr:col>
      <xdr:colOff>228600</xdr:colOff>
      <xdr:row>32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rgio Nuño" refreshedDate="43625.873217361113" createdVersion="5" refreshedVersion="5" minRefreshableVersion="3" recordCount="540" xr:uid="{00000000-000A-0000-FFFF-FFFF10000000}">
  <cacheSource type="worksheet">
    <worksheetSource name="Table42"/>
  </cacheSource>
  <cacheFields count="10">
    <cacheField name="Period" numFmtId="0">
      <sharedItems containsSemiMixedTypes="0" containsString="0" containsNumber="1" containsInteger="1" minValue="1" maxValue="540"/>
    </cacheField>
    <cacheField name="Payment Date" numFmtId="14">
      <sharedItems containsSemiMixedTypes="0" containsNonDate="0" containsDate="1" containsString="0" minDate="2020-01-01T00:00:00" maxDate="2064-12-02T00:00:00"/>
    </cacheField>
    <cacheField name="Year" numFmtId="14">
      <sharedItems count="45">
        <s v="2020"/>
        <s v="2021"/>
        <s v="2022"/>
        <s v="2023"/>
        <s v="2024"/>
        <s v="2025"/>
        <s v="2026"/>
        <s v="2027"/>
        <s v="2028"/>
        <s v="2029"/>
        <s v="2030"/>
        <s v="2031"/>
        <s v="2032"/>
        <s v="2033"/>
        <s v="2034"/>
        <s v="2035"/>
        <s v="2036"/>
        <s v="2037"/>
        <s v="2038"/>
        <s v="2039"/>
        <s v="2040"/>
        <s v="2041"/>
        <s v="2042"/>
        <s v="2043"/>
        <s v="2044"/>
        <s v="2045"/>
        <s v="2046"/>
        <s v="2047"/>
        <s v="2048"/>
        <s v="2049"/>
        <s v="2050"/>
        <s v="2051"/>
        <s v="2052"/>
        <s v="2053"/>
        <s v="2054"/>
        <s v="2055"/>
        <s v="2056"/>
        <s v="2057"/>
        <s v="2058"/>
        <s v="2059"/>
        <s v="2060"/>
        <s v="2061"/>
        <s v="2062"/>
        <s v="2063"/>
        <s v="2064"/>
      </sharedItems>
    </cacheField>
    <cacheField name="Beginning Balance" numFmtId="39">
      <sharedItems containsSemiMixedTypes="0" containsString="0" containsNumber="1" minValue="10000" maxValue="3496615.2385469242"/>
    </cacheField>
    <cacheField name="Monthly Contribution" numFmtId="39">
      <sharedItems containsSemiMixedTypes="0" containsString="0" containsNumber="1" containsInteger="1" minValue="250" maxValue="250"/>
    </cacheField>
    <cacheField name="New Balance" numFmtId="39">
      <sharedItems containsSemiMixedTypes="0" containsString="0" containsNumber="1" minValue="10250" maxValue="3496865.2385469242"/>
    </cacheField>
    <cacheField name="Interest Earned" numFmtId="39">
      <sharedItems containsSemiMixedTypes="0" containsString="0" containsNumber="1" minValue="85.416666666666671" maxValue="29140.543654557699"/>
    </cacheField>
    <cacheField name="Ending Balance" numFmtId="39">
      <sharedItems containsSemiMixedTypes="0" containsString="0" containsNumber="1" minValue="10335.416666666666" maxValue="3526005.782201482"/>
    </cacheField>
    <cacheField name="Accumulated Interest" numFmtId="39">
      <sharedItems containsSemiMixedTypes="0" containsString="0" containsNumber="1" minValue="85.416666666666671" maxValue="3381005.782201482"/>
    </cacheField>
    <cacheField name="Increase in Value" numFmtId="39">
      <sharedItems containsString="0" containsBlank="1" containsNumber="1" minValue="14214.700964512209" maxValue="3526005.782201482" count="46">
        <m/>
        <n v="14214.700964512209"/>
        <n v="18870.736195366291"/>
        <n v="24014.319157357852"/>
        <n v="29696.502468938346"/>
        <n v="35973.684624838177"/>
        <n v="42908.169779170057"/>
        <n v="50568.786145138161"/>
        <n v="59031.569149277806"/>
        <n v="68380.516120870976"/>
        <n v="78708.420007205699"/>
        <n v="90117.790389717426"/>
        <n v="102721.87094255582"/>
        <n v="116645.7634323591"/>
        <n v="132027.66941549256"/>
        <n v="149020.2619572136"/>
        <n v="167792.20098775832"/>
        <n v="188529.80733601237"/>
        <n v="211438.91205638225"/>
        <n v="236746.89940435594"/>
        <n v="264704.96373830159"/>
        <n v="295590.60274837574"/>
        <n v="329710.3717590794"/>
        <n v="367402.9264432824"/>
        <n v="409042.38414816704"/>
        <n v="455042.03719592234"/>
        <n v="505858.45501554344"/>
        <n v="561996.01582143572"/>
        <n v="624011.91281798517"/>
        <n v="692521.68461916724"/>
        <n v="768205.32477535401"/>
        <n v="851814.03104741836"/>
        <n v="944177.66141802911"/>
        <n v="1046212.9708447607"/>
        <n v="1158932.7105088872"/>
        <n v="1283455.679874429"/>
        <n v="1421017.8313291357"/>
        <n v="1572984.5376264888"/>
        <n v="1740864.1438891885"/>
        <n v="1926322.9386844924"/>
        <n v="2131201.6927667782"/>
        <n v="2357533.9296425711"/>
        <n v="2607566.1093024793"/>
        <n v="2883779.9254536093"/>
        <n v="3188916.9375635912"/>
        <n v="3526005.78220148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rgio Nuño" refreshedDate="43637.848757175925" createdVersion="6" refreshedVersion="6" minRefreshableVersion="3" recordCount="420" xr:uid="{05EDC87A-1E8A-4ABC-B3B4-A9A370932255}">
  <cacheSource type="worksheet">
    <worksheetSource name="Table423"/>
  </cacheSource>
  <cacheFields count="10">
    <cacheField name="Period" numFmtId="0">
      <sharedItems containsSemiMixedTypes="0" containsString="0" containsNumber="1" containsInteger="1" minValue="1" maxValue="420"/>
    </cacheField>
    <cacheField name="Payment Date" numFmtId="14">
      <sharedItems containsSemiMixedTypes="0" containsNonDate="0" containsDate="1" containsString="0" minDate="2030-01-01T00:00:00" maxDate="2064-12-02T00:00:00"/>
    </cacheField>
    <cacheField name="Year" numFmtId="14">
      <sharedItems count="35">
        <s v="2030"/>
        <s v="2031"/>
        <s v="2032"/>
        <s v="2033"/>
        <s v="2034"/>
        <s v="2035"/>
        <s v="2036"/>
        <s v="2037"/>
        <s v="2038"/>
        <s v="2039"/>
        <s v="2040"/>
        <s v="2041"/>
        <s v="2042"/>
        <s v="2043"/>
        <s v="2044"/>
        <s v="2045"/>
        <s v="2046"/>
        <s v="2047"/>
        <s v="2048"/>
        <s v="2049"/>
        <s v="2050"/>
        <s v="2051"/>
        <s v="2052"/>
        <s v="2053"/>
        <s v="2054"/>
        <s v="2055"/>
        <s v="2056"/>
        <s v="2057"/>
        <s v="2058"/>
        <s v="2059"/>
        <s v="2060"/>
        <s v="2061"/>
        <s v="2062"/>
        <s v="2063"/>
        <s v="2064"/>
      </sharedItems>
    </cacheField>
    <cacheField name="Beginning Balance" numFmtId="39">
      <sharedItems containsSemiMixedTypes="0" containsString="0" containsNumber="1" minValue="10000" maxValue="1272598.6081399296"/>
    </cacheField>
    <cacheField name="Monthly Contribution" numFmtId="39">
      <sharedItems containsSemiMixedTypes="0" containsString="0" containsNumber="1" containsInteger="1" minValue="250" maxValue="250"/>
    </cacheField>
    <cacheField name="New Balance" numFmtId="39">
      <sharedItems containsSemiMixedTypes="0" containsString="0" containsNumber="1" minValue="10250" maxValue="1272848.6081399296"/>
    </cacheField>
    <cacheField name="Interest Earned" numFmtId="39">
      <sharedItems containsSemiMixedTypes="0" containsString="0" containsNumber="1" minValue="85.416666666666671" maxValue="10607.071734499414"/>
    </cacheField>
    <cacheField name="Ending Balance" numFmtId="39">
      <sharedItems containsSemiMixedTypes="0" containsString="0" containsNumber="1" minValue="10335.416666666666" maxValue="1283455.679874429"/>
    </cacheField>
    <cacheField name="Accumulated Interest" numFmtId="39">
      <sharedItems containsSemiMixedTypes="0" containsString="0" containsNumber="1" minValue="85.416666666666671" maxValue="1168455.6798744288"/>
    </cacheField>
    <cacheField name="Increase in Value" numFmtId="39">
      <sharedItems containsString="0" containsBlank="1" containsNumber="1" minValue="14214.700964512209" maxValue="1283455.6798744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0">
  <r>
    <n v="1"/>
    <d v="2020-01-01T00:00:00"/>
    <x v="0"/>
    <n v="10000"/>
    <n v="250"/>
    <n v="10250"/>
    <n v="85.416666666666671"/>
    <n v="10335.416666666666"/>
    <n v="85.416666666666671"/>
    <x v="0"/>
  </r>
  <r>
    <n v="2"/>
    <d v="2020-02-01T00:00:00"/>
    <x v="0"/>
    <n v="10335.416666666666"/>
    <n v="250"/>
    <n v="10585.416666666666"/>
    <n v="88.211805555555543"/>
    <n v="10673.628472222221"/>
    <n v="173.62847222222223"/>
    <x v="0"/>
  </r>
  <r>
    <n v="3"/>
    <d v="2020-03-01T00:00:00"/>
    <x v="0"/>
    <n v="10673.628472222221"/>
    <n v="250"/>
    <n v="10923.628472222221"/>
    <n v="91.030237268518505"/>
    <n v="11014.658709490739"/>
    <n v="264.65870949074076"/>
    <x v="0"/>
  </r>
  <r>
    <n v="4"/>
    <d v="2020-04-01T00:00:00"/>
    <x v="0"/>
    <n v="11014.658709490739"/>
    <n v="250"/>
    <n v="11264.658709490739"/>
    <n v="93.872155912422826"/>
    <n v="11358.530865403161"/>
    <n v="358.5308654031636"/>
    <x v="0"/>
  </r>
  <r>
    <n v="5"/>
    <d v="2020-05-01T00:00:00"/>
    <x v="0"/>
    <n v="11358.530865403161"/>
    <n v="250"/>
    <n v="11608.530865403161"/>
    <n v="96.737757211693008"/>
    <n v="11705.268622614854"/>
    <n v="455.26862261485661"/>
    <x v="0"/>
  </r>
  <r>
    <n v="6"/>
    <d v="2020-06-01T00:00:00"/>
    <x v="0"/>
    <n v="11705.268622614854"/>
    <n v="250"/>
    <n v="11955.268622614854"/>
    <n v="99.627238521790446"/>
    <n v="12054.895861136645"/>
    <n v="554.895861136647"/>
    <x v="0"/>
  </r>
  <r>
    <n v="7"/>
    <d v="2020-07-01T00:00:00"/>
    <x v="0"/>
    <n v="12054.895861136645"/>
    <n v="250"/>
    <n v="12304.895861136645"/>
    <n v="102.54079884280537"/>
    <n v="12407.43665997945"/>
    <n v="657.43665997945232"/>
    <x v="0"/>
  </r>
  <r>
    <n v="8"/>
    <d v="2020-08-01T00:00:00"/>
    <x v="0"/>
    <n v="12407.43665997945"/>
    <n v="250"/>
    <n v="12657.43665997945"/>
    <n v="105.47863883316208"/>
    <n v="12762.915298812612"/>
    <n v="762.91529881261442"/>
    <x v="0"/>
  </r>
  <r>
    <n v="9"/>
    <d v="2020-09-01T00:00:00"/>
    <x v="0"/>
    <n v="12762.915298812612"/>
    <n v="250"/>
    <n v="13012.915298812612"/>
    <n v="108.44096082343843"/>
    <n v="13121.35625963605"/>
    <n v="871.35625963605287"/>
    <x v="0"/>
  </r>
  <r>
    <n v="10"/>
    <d v="2020-10-01T00:00:00"/>
    <x v="0"/>
    <n v="13121.35625963605"/>
    <n v="250"/>
    <n v="13371.35625963605"/>
    <n v="111.42796883030041"/>
    <n v="13482.784228466349"/>
    <n v="982.78422846635328"/>
    <x v="0"/>
  </r>
  <r>
    <n v="11"/>
    <d v="2020-11-01T00:00:00"/>
    <x v="0"/>
    <n v="13482.784228466349"/>
    <n v="250"/>
    <n v="13732.784228466349"/>
    <n v="114.4398685705529"/>
    <n v="13847.224097036902"/>
    <n v="1097.2240970369062"/>
    <x v="0"/>
  </r>
  <r>
    <n v="12"/>
    <d v="2020-12-01T00:00:00"/>
    <x v="0"/>
    <n v="13847.224097036902"/>
    <n v="250"/>
    <n v="14097.224097036902"/>
    <n v="117.47686747530751"/>
    <n v="14214.700964512209"/>
    <n v="1214.7009645122137"/>
    <x v="1"/>
  </r>
  <r>
    <n v="13"/>
    <d v="2021-01-01T00:00:00"/>
    <x v="1"/>
    <n v="14214.700964512209"/>
    <n v="250"/>
    <n v="14464.700964512209"/>
    <n v="120.5391747042684"/>
    <n v="14585.240139216477"/>
    <n v="1335.240139216482"/>
    <x v="0"/>
  </r>
  <r>
    <n v="14"/>
    <d v="2021-02-01T00:00:00"/>
    <x v="1"/>
    <n v="14585.240139216477"/>
    <n v="250"/>
    <n v="14835.240139216477"/>
    <n v="123.62700116013731"/>
    <n v="14958.867140376615"/>
    <n v="1458.8671403766193"/>
    <x v="0"/>
  </r>
  <r>
    <n v="15"/>
    <d v="2021-03-01T00:00:00"/>
    <x v="1"/>
    <n v="14958.867140376615"/>
    <n v="250"/>
    <n v="15208.867140376615"/>
    <n v="126.74055950313846"/>
    <n v="15335.607699879753"/>
    <n v="1585.6076998797578"/>
    <x v="0"/>
  </r>
  <r>
    <n v="16"/>
    <d v="2021-04-01T00:00:00"/>
    <x v="1"/>
    <n v="15335.607699879753"/>
    <n v="250"/>
    <n v="15585.607699879753"/>
    <n v="129.88006416566461"/>
    <n v="15715.487764045418"/>
    <n v="1715.4877640454224"/>
    <x v="0"/>
  </r>
  <r>
    <n v="17"/>
    <d v="2021-05-01T00:00:00"/>
    <x v="1"/>
    <n v="15715.487764045418"/>
    <n v="250"/>
    <n v="15965.487764045418"/>
    <n v="133.04573136704514"/>
    <n v="16098.533495412463"/>
    <n v="1848.5334954124676"/>
    <x v="0"/>
  </r>
  <r>
    <n v="18"/>
    <d v="2021-06-01T00:00:00"/>
    <x v="1"/>
    <n v="16098.533495412463"/>
    <n v="250"/>
    <n v="16348.533495412463"/>
    <n v="136.23777912843718"/>
    <n v="16484.771274540901"/>
    <n v="1984.7712745409049"/>
    <x v="0"/>
  </r>
  <r>
    <n v="19"/>
    <d v="2021-07-01T00:00:00"/>
    <x v="1"/>
    <n v="16484.771274540901"/>
    <n v="250"/>
    <n v="16734.771274540901"/>
    <n v="139.45642728784082"/>
    <n v="16874.227701828742"/>
    <n v="2124.2277018287459"/>
    <x v="0"/>
  </r>
  <r>
    <n v="20"/>
    <d v="2021-08-01T00:00:00"/>
    <x v="1"/>
    <n v="16874.227701828742"/>
    <n v="250"/>
    <n v="17124.227701828742"/>
    <n v="142.70189751523952"/>
    <n v="17266.929599343981"/>
    <n v="2266.9295993439855"/>
    <x v="0"/>
  </r>
  <r>
    <n v="21"/>
    <d v="2021-09-01T00:00:00"/>
    <x v="1"/>
    <n v="17266.929599343981"/>
    <n v="250"/>
    <n v="17516.929599343981"/>
    <n v="145.9744133278665"/>
    <n v="17662.904012671846"/>
    <n v="2412.9040126718519"/>
    <x v="0"/>
  </r>
  <r>
    <n v="22"/>
    <d v="2021-10-01T00:00:00"/>
    <x v="1"/>
    <n v="17662.904012671846"/>
    <n v="250"/>
    <n v="17912.904012671846"/>
    <n v="149.27420010559871"/>
    <n v="18062.178212777446"/>
    <n v="2562.1782127774504"/>
    <x v="0"/>
  </r>
  <r>
    <n v="23"/>
    <d v="2021-11-01T00:00:00"/>
    <x v="1"/>
    <n v="18062.178212777446"/>
    <n v="250"/>
    <n v="18312.178212777446"/>
    <n v="152.60148510647872"/>
    <n v="18464.779697883925"/>
    <n v="2714.7796978839292"/>
    <x v="0"/>
  </r>
  <r>
    <n v="24"/>
    <d v="2021-12-01T00:00:00"/>
    <x v="1"/>
    <n v="18464.779697883925"/>
    <n v="250"/>
    <n v="18714.779697883925"/>
    <n v="155.95649748236605"/>
    <n v="18870.736195366291"/>
    <n v="2870.7361953662953"/>
    <x v="2"/>
  </r>
  <r>
    <n v="25"/>
    <d v="2022-01-01T00:00:00"/>
    <x v="2"/>
    <n v="18870.736195366291"/>
    <n v="250"/>
    <n v="19120.736195366291"/>
    <n v="159.3394682947191"/>
    <n v="19280.075663661009"/>
    <n v="3030.0756636610145"/>
    <x v="0"/>
  </r>
  <r>
    <n v="26"/>
    <d v="2022-02-01T00:00:00"/>
    <x v="2"/>
    <n v="19280.075663661009"/>
    <n v="250"/>
    <n v="19530.075663661009"/>
    <n v="162.7506305305084"/>
    <n v="19692.826294191516"/>
    <n v="3192.8262941915227"/>
    <x v="0"/>
  </r>
  <r>
    <n v="27"/>
    <d v="2022-03-01T00:00:00"/>
    <x v="2"/>
    <n v="19692.826294191516"/>
    <n v="250"/>
    <n v="19942.826294191516"/>
    <n v="166.19021911826263"/>
    <n v="20109.01651330978"/>
    <n v="3359.0165133097853"/>
    <x v="0"/>
  </r>
  <r>
    <n v="28"/>
    <d v="2022-04-01T00:00:00"/>
    <x v="2"/>
    <n v="20109.01651330978"/>
    <n v="250"/>
    <n v="20359.01651330978"/>
    <n v="169.65847094424817"/>
    <n v="20528.674984254027"/>
    <n v="3528.6749842540335"/>
    <x v="0"/>
  </r>
  <r>
    <n v="29"/>
    <d v="2022-05-01T00:00:00"/>
    <x v="2"/>
    <n v="20528.674984254027"/>
    <n v="250"/>
    <n v="20778.674984254027"/>
    <n v="173.15562486878355"/>
    <n v="20951.830609122811"/>
    <n v="3701.8306091228169"/>
    <x v="0"/>
  </r>
  <r>
    <n v="30"/>
    <d v="2022-06-01T00:00:00"/>
    <x v="2"/>
    <n v="20951.830609122811"/>
    <n v="250"/>
    <n v="21201.830609122811"/>
    <n v="176.68192174269009"/>
    <n v="21378.512530865501"/>
    <n v="3878.512530865507"/>
    <x v="0"/>
  </r>
  <r>
    <n v="31"/>
    <d v="2022-07-01T00:00:00"/>
    <x v="2"/>
    <n v="21378.512530865501"/>
    <n v="250"/>
    <n v="21628.512530865501"/>
    <n v="180.23760442387916"/>
    <n v="21808.750135289381"/>
    <n v="4058.750135289386"/>
    <x v="0"/>
  </r>
  <r>
    <n v="32"/>
    <d v="2022-08-01T00:00:00"/>
    <x v="2"/>
    <n v="21808.750135289381"/>
    <n v="250"/>
    <n v="22058.750135289381"/>
    <n v="183.82291779407817"/>
    <n v="22242.573053083459"/>
    <n v="4242.5730530834644"/>
    <x v="0"/>
  </r>
  <r>
    <n v="33"/>
    <d v="2022-09-01T00:00:00"/>
    <x v="2"/>
    <n v="22242.573053083459"/>
    <n v="250"/>
    <n v="22492.573053083459"/>
    <n v="187.4381087756955"/>
    <n v="22680.011161859155"/>
    <n v="4430.01116185916"/>
    <x v="0"/>
  </r>
  <r>
    <n v="34"/>
    <d v="2022-10-01T00:00:00"/>
    <x v="2"/>
    <n v="22680.011161859155"/>
    <n v="250"/>
    <n v="22930.011161859155"/>
    <n v="191.08342634882629"/>
    <n v="23121.09458820798"/>
    <n v="4621.0945882079859"/>
    <x v="0"/>
  </r>
  <r>
    <n v="35"/>
    <d v="2022-11-01T00:00:00"/>
    <x v="2"/>
    <n v="23121.09458820798"/>
    <n v="250"/>
    <n v="23371.09458820798"/>
    <n v="194.75912156839982"/>
    <n v="23565.85370977638"/>
    <n v="4815.8537097763856"/>
    <x v="0"/>
  </r>
  <r>
    <n v="36"/>
    <d v="2022-12-01T00:00:00"/>
    <x v="2"/>
    <n v="23565.85370977638"/>
    <n v="250"/>
    <n v="23815.85370977638"/>
    <n v="198.46544758146985"/>
    <n v="24014.319157357852"/>
    <n v="5014.3191573578551"/>
    <x v="3"/>
  </r>
  <r>
    <n v="37"/>
    <d v="2023-01-01T00:00:00"/>
    <x v="3"/>
    <n v="24014.319157357852"/>
    <n v="250"/>
    <n v="24264.319157357852"/>
    <n v="202.20265964464875"/>
    <n v="24466.5218170025"/>
    <n v="5216.5218170025037"/>
    <x v="0"/>
  </r>
  <r>
    <n v="38"/>
    <d v="2023-02-01T00:00:00"/>
    <x v="3"/>
    <n v="24466.5218170025"/>
    <n v="250"/>
    <n v="24716.5218170025"/>
    <n v="205.9710151416875"/>
    <n v="24922.492832144188"/>
    <n v="5422.4928321441912"/>
    <x v="0"/>
  </r>
  <r>
    <n v="39"/>
    <d v="2023-03-01T00:00:00"/>
    <x v="3"/>
    <n v="24922.492832144188"/>
    <n v="250"/>
    <n v="25172.492832144188"/>
    <n v="209.77077360120157"/>
    <n v="25382.263605745389"/>
    <n v="5632.2636057453929"/>
    <x v="0"/>
  </r>
  <r>
    <n v="40"/>
    <d v="2023-04-01T00:00:00"/>
    <x v="3"/>
    <n v="25382.263605745389"/>
    <n v="250"/>
    <n v="25632.263605745389"/>
    <n v="213.6021967145449"/>
    <n v="25845.865802459935"/>
    <n v="5845.8658024599381"/>
    <x v="0"/>
  </r>
  <r>
    <n v="41"/>
    <d v="2023-05-01T00:00:00"/>
    <x v="3"/>
    <n v="25845.865802459935"/>
    <n v="250"/>
    <n v="26095.865802459935"/>
    <n v="217.46554835383279"/>
    <n v="26313.331350813769"/>
    <n v="6063.3313508137708"/>
    <x v="0"/>
  </r>
  <r>
    <n v="42"/>
    <d v="2023-06-01T00:00:00"/>
    <x v="3"/>
    <n v="26313.331350813769"/>
    <n v="250"/>
    <n v="26563.331350813769"/>
    <n v="221.36109459011473"/>
    <n v="26784.692445403885"/>
    <n v="6284.6924454038854"/>
    <x v="0"/>
  </r>
  <r>
    <n v="43"/>
    <d v="2023-07-01T00:00:00"/>
    <x v="3"/>
    <n v="26784.692445403885"/>
    <n v="250"/>
    <n v="27034.692445403885"/>
    <n v="225.28910371169903"/>
    <n v="27259.981549115586"/>
    <n v="6509.9815491155841"/>
    <x v="0"/>
  </r>
  <r>
    <n v="44"/>
    <d v="2023-08-01T00:00:00"/>
    <x v="3"/>
    <n v="27259.981549115586"/>
    <n v="250"/>
    <n v="27509.981549115586"/>
    <n v="229.24984624262987"/>
    <n v="27739.231395358216"/>
    <n v="6739.2313953582143"/>
    <x v="0"/>
  </r>
  <r>
    <n v="45"/>
    <d v="2023-09-01T00:00:00"/>
    <x v="3"/>
    <n v="27739.231395358216"/>
    <n v="250"/>
    <n v="27989.231395358216"/>
    <n v="233.24359496131845"/>
    <n v="28222.474990319533"/>
    <n v="6972.4749903195325"/>
    <x v="0"/>
  </r>
  <r>
    <n v="46"/>
    <d v="2023-10-01T00:00:00"/>
    <x v="3"/>
    <n v="28222.474990319533"/>
    <n v="250"/>
    <n v="28472.474990319533"/>
    <n v="237.27062491932944"/>
    <n v="28709.745615238862"/>
    <n v="7209.7456152388622"/>
    <x v="0"/>
  </r>
  <r>
    <n v="47"/>
    <d v="2023-11-01T00:00:00"/>
    <x v="3"/>
    <n v="28709.745615238862"/>
    <n v="250"/>
    <n v="28959.745615238862"/>
    <n v="241.33121346032385"/>
    <n v="29201.076828699188"/>
    <n v="7451.0768286991861"/>
    <x v="0"/>
  </r>
  <r>
    <n v="48"/>
    <d v="2023-12-01T00:00:00"/>
    <x v="3"/>
    <n v="29201.076828699188"/>
    <n v="250"/>
    <n v="29451.076828699188"/>
    <n v="245.42564023915989"/>
    <n v="29696.502468938346"/>
    <n v="7696.5024689383463"/>
    <x v="4"/>
  </r>
  <r>
    <n v="49"/>
    <d v="2024-01-01T00:00:00"/>
    <x v="4"/>
    <n v="29696.502468938346"/>
    <n v="250"/>
    <n v="29946.502468938346"/>
    <n v="249.55418724115287"/>
    <n v="30196.056656179499"/>
    <n v="7946.0566561794994"/>
    <x v="0"/>
  </r>
  <r>
    <n v="50"/>
    <d v="2024-02-01T00:00:00"/>
    <x v="4"/>
    <n v="30196.056656179499"/>
    <n v="250"/>
    <n v="30446.056656179499"/>
    <n v="253.71713880149582"/>
    <n v="30699.773794980996"/>
    <n v="8199.7737949809962"/>
    <x v="0"/>
  </r>
  <r>
    <n v="51"/>
    <d v="2024-03-01T00:00:00"/>
    <x v="4"/>
    <n v="30699.773794980996"/>
    <n v="250"/>
    <n v="30949.773794980996"/>
    <n v="257.91478162484162"/>
    <n v="31207.688576605837"/>
    <n v="8457.6885766058385"/>
    <x v="0"/>
  </r>
  <r>
    <n v="52"/>
    <d v="2024-04-01T00:00:00"/>
    <x v="4"/>
    <n v="31207.688576605837"/>
    <n v="250"/>
    <n v="31457.688576605837"/>
    <n v="262.14740480504861"/>
    <n v="31719.835981410884"/>
    <n v="8719.8359814108881"/>
    <x v="0"/>
  </r>
  <r>
    <n v="53"/>
    <d v="2024-05-01T00:00:00"/>
    <x v="4"/>
    <n v="31719.835981410884"/>
    <n v="250"/>
    <n v="31969.835981410884"/>
    <n v="266.41529984509071"/>
    <n v="32236.251281255976"/>
    <n v="8986.251281255978"/>
    <x v="0"/>
  </r>
  <r>
    <n v="54"/>
    <d v="2024-06-01T00:00:00"/>
    <x v="4"/>
    <n v="32236.251281255976"/>
    <n v="250"/>
    <n v="32486.251281255976"/>
    <n v="270.7187606771331"/>
    <n v="32756.970041933109"/>
    <n v="9256.9700419331111"/>
    <x v="0"/>
  </r>
  <r>
    <n v="55"/>
    <d v="2024-07-01T00:00:00"/>
    <x v="4"/>
    <n v="32756.970041933109"/>
    <n v="250"/>
    <n v="33006.970041933106"/>
    <n v="275.05808368277587"/>
    <n v="33282.028125615885"/>
    <n v="9532.0281256158869"/>
    <x v="0"/>
  </r>
  <r>
    <n v="56"/>
    <d v="2024-08-01T00:00:00"/>
    <x v="4"/>
    <n v="33282.028125615885"/>
    <n v="250"/>
    <n v="33532.028125615885"/>
    <n v="279.43356771346572"/>
    <n v="33811.461693329351"/>
    <n v="9811.4616933293528"/>
    <x v="0"/>
  </r>
  <r>
    <n v="57"/>
    <d v="2024-09-01T00:00:00"/>
    <x v="4"/>
    <n v="33811.461693329351"/>
    <n v="250"/>
    <n v="34061.461693329351"/>
    <n v="283.84551411107793"/>
    <n v="34345.307207440426"/>
    <n v="10095.30720744043"/>
    <x v="0"/>
  </r>
  <r>
    <n v="58"/>
    <d v="2024-10-01T00:00:00"/>
    <x v="4"/>
    <n v="34345.307207440426"/>
    <n v="250"/>
    <n v="34595.307207440426"/>
    <n v="288.2942267286702"/>
    <n v="34883.601434169097"/>
    <n v="10383.601434169101"/>
    <x v="0"/>
  </r>
  <r>
    <n v="59"/>
    <d v="2024-11-01T00:00:00"/>
    <x v="4"/>
    <n v="34883.601434169097"/>
    <n v="250"/>
    <n v="35133.601434169097"/>
    <n v="292.78001195140916"/>
    <n v="35426.381446120504"/>
    <n v="10676.381446120509"/>
    <x v="0"/>
  </r>
  <r>
    <n v="60"/>
    <d v="2024-12-01T00:00:00"/>
    <x v="4"/>
    <n v="35426.381446120504"/>
    <n v="250"/>
    <n v="35676.381446120504"/>
    <n v="297.30317871767085"/>
    <n v="35973.684624838177"/>
    <n v="10973.684624838181"/>
    <x v="5"/>
  </r>
  <r>
    <n v="61"/>
    <d v="2025-01-01T00:00:00"/>
    <x v="5"/>
    <n v="35973.684624838177"/>
    <n v="250"/>
    <n v="36223.684624838177"/>
    <n v="301.86403854031812"/>
    <n v="36525.548663378497"/>
    <n v="11275.548663378499"/>
    <x v="0"/>
  </r>
  <r>
    <n v="62"/>
    <d v="2025-02-01T00:00:00"/>
    <x v="5"/>
    <n v="36525.548663378497"/>
    <n v="250"/>
    <n v="36775.548663378497"/>
    <n v="306.46290552815412"/>
    <n v="37082.011568906652"/>
    <n v="11582.011568906653"/>
    <x v="0"/>
  </r>
  <r>
    <n v="63"/>
    <d v="2025-03-01T00:00:00"/>
    <x v="5"/>
    <n v="37082.011568906652"/>
    <n v="250"/>
    <n v="37332.011568906652"/>
    <n v="311.10009640755544"/>
    <n v="37643.111665314209"/>
    <n v="11893.111665314209"/>
    <x v="0"/>
  </r>
  <r>
    <n v="64"/>
    <d v="2025-04-01T00:00:00"/>
    <x v="5"/>
    <n v="37643.111665314209"/>
    <n v="250"/>
    <n v="37893.111665314209"/>
    <n v="315.77593054428507"/>
    <n v="38208.887595858498"/>
    <n v="12208.887595858494"/>
    <x v="0"/>
  </r>
  <r>
    <n v="65"/>
    <d v="2025-05-01T00:00:00"/>
    <x v="5"/>
    <n v="38208.887595858498"/>
    <n v="250"/>
    <n v="38458.887595858498"/>
    <n v="320.4907299654875"/>
    <n v="38779.378325823986"/>
    <n v="12529.378325823982"/>
    <x v="0"/>
  </r>
  <r>
    <n v="66"/>
    <d v="2025-06-01T00:00:00"/>
    <x v="5"/>
    <n v="38779.378325823986"/>
    <n v="250"/>
    <n v="39029.378325823986"/>
    <n v="325.24481938186653"/>
    <n v="39354.623145205849"/>
    <n v="12854.623145205849"/>
    <x v="0"/>
  </r>
  <r>
    <n v="67"/>
    <d v="2025-07-01T00:00:00"/>
    <x v="5"/>
    <n v="39354.623145205849"/>
    <n v="250"/>
    <n v="39604.623145205849"/>
    <n v="330.03852621004876"/>
    <n v="39934.661671415895"/>
    <n v="13184.661671415897"/>
    <x v="0"/>
  </r>
  <r>
    <n v="68"/>
    <d v="2025-08-01T00:00:00"/>
    <x v="5"/>
    <n v="39934.661671415895"/>
    <n v="250"/>
    <n v="40184.661671415895"/>
    <n v="334.87218059513248"/>
    <n v="40519.533852011031"/>
    <n v="13519.533852011029"/>
    <x v="0"/>
  </r>
  <r>
    <n v="69"/>
    <d v="2025-09-01T00:00:00"/>
    <x v="5"/>
    <n v="40519.533852011031"/>
    <n v="250"/>
    <n v="40769.533852011031"/>
    <n v="339.74611543342525"/>
    <n v="41109.279967444454"/>
    <n v="13859.279967444454"/>
    <x v="0"/>
  </r>
  <r>
    <n v="70"/>
    <d v="2025-10-01T00:00:00"/>
    <x v="5"/>
    <n v="41109.279967444454"/>
    <n v="250"/>
    <n v="41359.279967444454"/>
    <n v="344.66066639537047"/>
    <n v="41703.940633839826"/>
    <n v="14203.940633839824"/>
    <x v="0"/>
  </r>
  <r>
    <n v="71"/>
    <d v="2025-11-01T00:00:00"/>
    <x v="5"/>
    <n v="41703.940633839826"/>
    <n v="250"/>
    <n v="41953.940633839826"/>
    <n v="349.61617194866523"/>
    <n v="42303.556805788488"/>
    <n v="14553.556805788488"/>
    <x v="0"/>
  </r>
  <r>
    <n v="72"/>
    <d v="2025-12-01T00:00:00"/>
    <x v="5"/>
    <n v="42303.556805788488"/>
    <n v="250"/>
    <n v="42553.556805788488"/>
    <n v="354.61297338157073"/>
    <n v="42908.169779170057"/>
    <n v="14908.169779170059"/>
    <x v="6"/>
  </r>
  <r>
    <n v="73"/>
    <d v="2026-01-01T00:00:00"/>
    <x v="6"/>
    <n v="42908.169779170057"/>
    <n v="250"/>
    <n v="43158.169779170057"/>
    <n v="359.65141482641712"/>
    <n v="43517.821193996475"/>
    <n v="15267.821193996477"/>
    <x v="0"/>
  </r>
  <r>
    <n v="74"/>
    <d v="2026-02-01T00:00:00"/>
    <x v="6"/>
    <n v="43517.821193996475"/>
    <n v="250"/>
    <n v="43767.821193996475"/>
    <n v="364.73184328330393"/>
    <n v="44132.55303727978"/>
    <n v="15632.55303727978"/>
    <x v="0"/>
  </r>
  <r>
    <n v="75"/>
    <d v="2026-03-01T00:00:00"/>
    <x v="6"/>
    <n v="44132.55303727978"/>
    <n v="250"/>
    <n v="44382.55303727978"/>
    <n v="369.85460864399818"/>
    <n v="44752.407645923777"/>
    <n v="16002.407645923779"/>
    <x v="0"/>
  </r>
  <r>
    <n v="76"/>
    <d v="2026-04-01T00:00:00"/>
    <x v="6"/>
    <n v="44752.407645923777"/>
    <n v="250"/>
    <n v="45002.407645923777"/>
    <n v="375.02006371603147"/>
    <n v="45377.427709639807"/>
    <n v="16377.427709639811"/>
    <x v="0"/>
  </r>
  <r>
    <n v="77"/>
    <d v="2026-05-01T00:00:00"/>
    <x v="6"/>
    <n v="45377.427709639807"/>
    <n v="250"/>
    <n v="45627.427709639807"/>
    <n v="380.22856424699842"/>
    <n v="46007.656273886809"/>
    <n v="16757.656273886809"/>
    <x v="0"/>
  </r>
  <r>
    <n v="78"/>
    <d v="2026-06-01T00:00:00"/>
    <x v="6"/>
    <n v="46007.656273886809"/>
    <n v="250"/>
    <n v="46257.656273886809"/>
    <n v="385.48046894905673"/>
    <n v="46643.136742835864"/>
    <n v="17143.136742835864"/>
    <x v="0"/>
  </r>
  <r>
    <n v="79"/>
    <d v="2026-07-01T00:00:00"/>
    <x v="6"/>
    <n v="46643.136742835864"/>
    <n v="250"/>
    <n v="46893.136742835864"/>
    <n v="390.7761395236322"/>
    <n v="47283.912882359495"/>
    <n v="17533.912882359498"/>
    <x v="0"/>
  </r>
  <r>
    <n v="80"/>
    <d v="2026-08-01T00:00:00"/>
    <x v="6"/>
    <n v="47283.912882359495"/>
    <n v="250"/>
    <n v="47533.912882359495"/>
    <n v="396.11594068632911"/>
    <n v="47930.028823045825"/>
    <n v="17930.028823045828"/>
    <x v="0"/>
  </r>
  <r>
    <n v="81"/>
    <d v="2026-09-01T00:00:00"/>
    <x v="6"/>
    <n v="47930.028823045825"/>
    <n v="250"/>
    <n v="48180.028823045825"/>
    <n v="401.50024019204852"/>
    <n v="48581.529063237875"/>
    <n v="18331.529063237878"/>
    <x v="0"/>
  </r>
  <r>
    <n v="82"/>
    <d v="2026-10-01T00:00:00"/>
    <x v="6"/>
    <n v="48581.529063237875"/>
    <n v="250"/>
    <n v="48831.529063237875"/>
    <n v="406.92940886031562"/>
    <n v="49238.458472098187"/>
    <n v="18738.458472098195"/>
    <x v="0"/>
  </r>
  <r>
    <n v="83"/>
    <d v="2026-11-01T00:00:00"/>
    <x v="6"/>
    <n v="49238.458472098187"/>
    <n v="250"/>
    <n v="49488.458472098187"/>
    <n v="412.40382060081822"/>
    <n v="49900.862292699007"/>
    <n v="19150.862292699014"/>
    <x v="0"/>
  </r>
  <r>
    <n v="84"/>
    <d v="2026-12-01T00:00:00"/>
    <x v="6"/>
    <n v="49900.862292699007"/>
    <n v="250"/>
    <n v="50150.862292699007"/>
    <n v="417.9238524391584"/>
    <n v="50568.786145138161"/>
    <n v="19568.786145138172"/>
    <x v="7"/>
  </r>
  <r>
    <n v="85"/>
    <d v="2027-01-01T00:00:00"/>
    <x v="7"/>
    <n v="50568.786145138161"/>
    <n v="250"/>
    <n v="50818.786145138161"/>
    <n v="423.489884542818"/>
    <n v="51242.276029680979"/>
    <n v="19992.27602968099"/>
    <x v="0"/>
  </r>
  <r>
    <n v="86"/>
    <d v="2027-02-01T00:00:00"/>
    <x v="7"/>
    <n v="51242.276029680979"/>
    <n v="250"/>
    <n v="51492.276029680979"/>
    <n v="429.10230024734147"/>
    <n v="51921.378329928324"/>
    <n v="20421.378329928331"/>
    <x v="0"/>
  </r>
  <r>
    <n v="87"/>
    <d v="2027-03-01T00:00:00"/>
    <x v="7"/>
    <n v="51921.378329928324"/>
    <n v="250"/>
    <n v="52171.378329928324"/>
    <n v="434.76148608273604"/>
    <n v="52606.139816011062"/>
    <n v="20856.139816011066"/>
    <x v="0"/>
  </r>
  <r>
    <n v="88"/>
    <d v="2027-04-01T00:00:00"/>
    <x v="7"/>
    <n v="52606.139816011062"/>
    <n v="250"/>
    <n v="52856.139816011062"/>
    <n v="440.4678318000922"/>
    <n v="53296.607647811157"/>
    <n v="21296.607647811157"/>
    <x v="0"/>
  </r>
  <r>
    <n v="89"/>
    <d v="2027-05-01T00:00:00"/>
    <x v="7"/>
    <n v="53296.607647811157"/>
    <n v="250"/>
    <n v="53546.607647811157"/>
    <n v="446.2217303984263"/>
    <n v="53992.829378209586"/>
    <n v="21742.829378209583"/>
    <x v="0"/>
  </r>
  <r>
    <n v="90"/>
    <d v="2027-06-01T00:00:00"/>
    <x v="7"/>
    <n v="53992.829378209586"/>
    <n v="250"/>
    <n v="54242.829378209586"/>
    <n v="452.02357815174656"/>
    <n v="54694.852956361334"/>
    <n v="22194.85295636133"/>
    <x v="0"/>
  </r>
  <r>
    <n v="91"/>
    <d v="2027-07-01T00:00:00"/>
    <x v="7"/>
    <n v="54694.852956361334"/>
    <n v="250"/>
    <n v="54944.852956361334"/>
    <n v="457.87377463634442"/>
    <n v="55402.726730997681"/>
    <n v="22652.726730997674"/>
    <x v="0"/>
  </r>
  <r>
    <n v="92"/>
    <d v="2027-08-01T00:00:00"/>
    <x v="7"/>
    <n v="55402.726730997681"/>
    <n v="250"/>
    <n v="55652.726730997681"/>
    <n v="463.77272275831399"/>
    <n v="56116.499453755998"/>
    <n v="23116.499453755987"/>
    <x v="0"/>
  </r>
  <r>
    <n v="93"/>
    <d v="2027-09-01T00:00:00"/>
    <x v="7"/>
    <n v="56116.499453755998"/>
    <n v="250"/>
    <n v="56366.499453755998"/>
    <n v="469.72082878129999"/>
    <n v="56836.220282537295"/>
    <n v="23586.220282537288"/>
    <x v="0"/>
  </r>
  <r>
    <n v="94"/>
    <d v="2027-10-01T00:00:00"/>
    <x v="7"/>
    <n v="56836.220282537295"/>
    <n v="250"/>
    <n v="57086.220282537295"/>
    <n v="475.71850235447744"/>
    <n v="57561.938784891776"/>
    <n v="24061.938784891765"/>
    <x v="0"/>
  </r>
  <r>
    <n v="95"/>
    <d v="2027-11-01T00:00:00"/>
    <x v="7"/>
    <n v="57561.938784891776"/>
    <n v="250"/>
    <n v="57811.938784891776"/>
    <n v="481.76615654076477"/>
    <n v="58293.704941432537"/>
    <n v="24543.70494143253"/>
    <x v="0"/>
  </r>
  <r>
    <n v="96"/>
    <d v="2027-12-01T00:00:00"/>
    <x v="7"/>
    <n v="58293.704941432537"/>
    <n v="250"/>
    <n v="58543.704941432537"/>
    <n v="487.86420784527115"/>
    <n v="59031.569149277806"/>
    <n v="25031.569149277802"/>
    <x v="8"/>
  </r>
  <r>
    <n v="97"/>
    <d v="2028-01-01T00:00:00"/>
    <x v="8"/>
    <n v="59031.569149277806"/>
    <n v="250"/>
    <n v="59281.569149277806"/>
    <n v="494.01307624398169"/>
    <n v="59775.582225521786"/>
    <n v="25525.582225521783"/>
    <x v="0"/>
  </r>
  <r>
    <n v="98"/>
    <d v="2028-02-01T00:00:00"/>
    <x v="8"/>
    <n v="59775.582225521786"/>
    <n v="250"/>
    <n v="60025.582225521786"/>
    <n v="500.21318521268154"/>
    <n v="60525.79541073447"/>
    <n v="26025.795410734463"/>
    <x v="0"/>
  </r>
  <r>
    <n v="99"/>
    <d v="2028-03-01T00:00:00"/>
    <x v="8"/>
    <n v="60525.79541073447"/>
    <n v="250"/>
    <n v="60775.79541073447"/>
    <n v="506.4649617561206"/>
    <n v="61282.260372490593"/>
    <n v="26532.260372490582"/>
    <x v="0"/>
  </r>
  <r>
    <n v="100"/>
    <d v="2028-04-01T00:00:00"/>
    <x v="8"/>
    <n v="61282.260372490593"/>
    <n v="250"/>
    <n v="61532.260372490593"/>
    <n v="512.76883643742156"/>
    <n v="62045.029208928012"/>
    <n v="27045.029208928005"/>
    <x v="0"/>
  </r>
  <r>
    <n v="101"/>
    <d v="2028-05-01T00:00:00"/>
    <x v="8"/>
    <n v="62045.029208928012"/>
    <n v="250"/>
    <n v="62295.029208928012"/>
    <n v="519.12524340773348"/>
    <n v="62814.154452335744"/>
    <n v="27564.154452335737"/>
    <x v="0"/>
  </r>
  <r>
    <n v="102"/>
    <d v="2028-06-01T00:00:00"/>
    <x v="8"/>
    <n v="62814.154452335744"/>
    <n v="250"/>
    <n v="63064.154452335744"/>
    <n v="525.53462043613115"/>
    <n v="63589.689072771878"/>
    <n v="28089.689072771867"/>
    <x v="0"/>
  </r>
  <r>
    <n v="103"/>
    <d v="2028-07-01T00:00:00"/>
    <x v="8"/>
    <n v="63589.689072771878"/>
    <n v="250"/>
    <n v="63839.689072771878"/>
    <n v="531.99740893976559"/>
    <n v="64371.686481711644"/>
    <n v="28621.686481711633"/>
    <x v="0"/>
  </r>
  <r>
    <n v="104"/>
    <d v="2028-08-01T00:00:00"/>
    <x v="8"/>
    <n v="64371.686481711644"/>
    <n v="250"/>
    <n v="64621.686481711644"/>
    <n v="538.51405401426371"/>
    <n v="65160.200535725904"/>
    <n v="29160.200535725897"/>
    <x v="0"/>
  </r>
  <r>
    <n v="105"/>
    <d v="2028-09-01T00:00:00"/>
    <x v="8"/>
    <n v="65160.200535725904"/>
    <n v="250"/>
    <n v="65410.200535725904"/>
    <n v="545.08500446438256"/>
    <n v="65955.285540190293"/>
    <n v="29705.285540190278"/>
    <x v="0"/>
  </r>
  <r>
    <n v="106"/>
    <d v="2028-10-01T00:00:00"/>
    <x v="8"/>
    <n v="65955.285540190293"/>
    <n v="250"/>
    <n v="66205.285540190293"/>
    <n v="551.71071283491915"/>
    <n v="66756.996253025209"/>
    <n v="30256.996253025198"/>
    <x v="0"/>
  </r>
  <r>
    <n v="107"/>
    <d v="2028-11-01T00:00:00"/>
    <x v="8"/>
    <n v="66756.996253025209"/>
    <n v="250"/>
    <n v="67006.996253025209"/>
    <n v="558.3916354418767"/>
    <n v="67565.387888467085"/>
    <n v="30815.387888467074"/>
    <x v="0"/>
  </r>
  <r>
    <n v="108"/>
    <d v="2028-12-01T00:00:00"/>
    <x v="8"/>
    <n v="67565.387888467085"/>
    <n v="250"/>
    <n v="67815.387888467085"/>
    <n v="565.12823240389241"/>
    <n v="68380.516120870976"/>
    <n v="31380.516120870965"/>
    <x v="9"/>
  </r>
  <r>
    <n v="109"/>
    <d v="2029-01-01T00:00:00"/>
    <x v="9"/>
    <n v="68380.516120870976"/>
    <n v="250"/>
    <n v="68630.516120870976"/>
    <n v="571.92096767392479"/>
    <n v="69202.437088544903"/>
    <n v="31952.437088544892"/>
    <x v="0"/>
  </r>
  <r>
    <n v="110"/>
    <d v="2029-02-01T00:00:00"/>
    <x v="9"/>
    <n v="69202.437088544903"/>
    <n v="250"/>
    <n v="69452.437088544903"/>
    <n v="578.77030907120752"/>
    <n v="70031.207397616105"/>
    <n v="32531.207397616097"/>
    <x v="0"/>
  </r>
  <r>
    <n v="111"/>
    <d v="2029-03-01T00:00:00"/>
    <x v="9"/>
    <n v="70031.207397616105"/>
    <n v="250"/>
    <n v="70281.207397616105"/>
    <n v="585.67672831346749"/>
    <n v="70866.884125929573"/>
    <n v="33116.884125929566"/>
    <x v="0"/>
  </r>
  <r>
    <n v="112"/>
    <d v="2029-04-01T00:00:00"/>
    <x v="9"/>
    <n v="70866.884125929573"/>
    <n v="250"/>
    <n v="71116.884125929573"/>
    <n v="592.64070104941311"/>
    <n v="71709.524826978988"/>
    <n v="33709.524826978981"/>
    <x v="0"/>
  </r>
  <r>
    <n v="113"/>
    <d v="2029-05-01T00:00:00"/>
    <x v="9"/>
    <n v="71709.524826978988"/>
    <n v="250"/>
    <n v="71959.524826978988"/>
    <n v="599.66270689149155"/>
    <n v="72559.187533870485"/>
    <n v="34309.18753387047"/>
    <x v="0"/>
  </r>
  <r>
    <n v="114"/>
    <d v="2029-06-01T00:00:00"/>
    <x v="9"/>
    <n v="72559.187533870485"/>
    <n v="250"/>
    <n v="72809.187533870485"/>
    <n v="606.74322944892072"/>
    <n v="73415.930763319411"/>
    <n v="34915.930763319389"/>
    <x v="0"/>
  </r>
  <r>
    <n v="115"/>
    <d v="2029-07-01T00:00:00"/>
    <x v="9"/>
    <n v="73415.930763319411"/>
    <n v="250"/>
    <n v="73665.930763319411"/>
    <n v="613.88275636099513"/>
    <n v="74279.813519680407"/>
    <n v="35529.813519680385"/>
    <x v="0"/>
  </r>
  <r>
    <n v="116"/>
    <d v="2029-08-01T00:00:00"/>
    <x v="9"/>
    <n v="74279.813519680407"/>
    <n v="250"/>
    <n v="74529.813519680407"/>
    <n v="621.08177933067009"/>
    <n v="75150.89529901107"/>
    <n v="36150.895299011056"/>
    <x v="0"/>
  </r>
  <r>
    <n v="117"/>
    <d v="2029-09-01T00:00:00"/>
    <x v="9"/>
    <n v="75150.89529901107"/>
    <n v="250"/>
    <n v="75400.89529901107"/>
    <n v="628.34079415842552"/>
    <n v="76029.2360931695"/>
    <n v="36779.236093169478"/>
    <x v="0"/>
  </r>
  <r>
    <n v="118"/>
    <d v="2029-10-01T00:00:00"/>
    <x v="9"/>
    <n v="76029.2360931695"/>
    <n v="250"/>
    <n v="76279.2360931695"/>
    <n v="635.66030077641244"/>
    <n v="76914.896393945906"/>
    <n v="37414.896393945892"/>
    <x v="0"/>
  </r>
  <r>
    <n v="119"/>
    <d v="2029-11-01T00:00:00"/>
    <x v="9"/>
    <n v="76914.896393945906"/>
    <n v="250"/>
    <n v="77164.896393945906"/>
    <n v="643.04080328288251"/>
    <n v="77807.937197228792"/>
    <n v="38057.937197228777"/>
    <x v="0"/>
  </r>
  <r>
    <n v="120"/>
    <d v="2029-12-01T00:00:00"/>
    <x v="9"/>
    <n v="77807.937197228792"/>
    <n v="250"/>
    <n v="78057.937197228792"/>
    <n v="650.48280997690654"/>
    <n v="78708.420007205699"/>
    <n v="38708.420007205685"/>
    <x v="10"/>
  </r>
  <r>
    <n v="121"/>
    <d v="2030-01-01T00:00:00"/>
    <x v="10"/>
    <n v="78708.420007205699"/>
    <n v="250"/>
    <n v="78958.420007205699"/>
    <n v="657.98683339338083"/>
    <n v="79616.406840599084"/>
    <n v="39366.406840599062"/>
    <x v="0"/>
  </r>
  <r>
    <n v="122"/>
    <d v="2030-02-01T00:00:00"/>
    <x v="10"/>
    <n v="79616.406840599084"/>
    <n v="250"/>
    <n v="79866.406840599084"/>
    <n v="665.5533903383257"/>
    <n v="80531.960230937402"/>
    <n v="40031.960230937388"/>
    <x v="0"/>
  </r>
  <r>
    <n v="123"/>
    <d v="2030-03-01T00:00:00"/>
    <x v="10"/>
    <n v="80531.960230937402"/>
    <n v="250"/>
    <n v="80781.960230937402"/>
    <n v="673.18300192447839"/>
    <n v="81455.143232861883"/>
    <n v="40705.143232861868"/>
    <x v="0"/>
  </r>
  <r>
    <n v="124"/>
    <d v="2030-04-01T00:00:00"/>
    <x v="10"/>
    <n v="81455.143232861883"/>
    <n v="250"/>
    <n v="81705.143232861883"/>
    <n v="680.87619360718236"/>
    <n v="82386.019426469065"/>
    <n v="41386.019426469051"/>
    <x v="0"/>
  </r>
  <r>
    <n v="125"/>
    <d v="2030-05-01T00:00:00"/>
    <x v="10"/>
    <n v="82386.019426469065"/>
    <n v="250"/>
    <n v="82636.019426469065"/>
    <n v="688.63349522057558"/>
    <n v="83324.652921689645"/>
    <n v="42074.652921689623"/>
    <x v="0"/>
  </r>
  <r>
    <n v="126"/>
    <d v="2030-06-01T00:00:00"/>
    <x v="10"/>
    <n v="83324.652921689645"/>
    <n v="250"/>
    <n v="83574.652921689645"/>
    <n v="696.45544101408041"/>
    <n v="84271.10836270373"/>
    <n v="42771.108362703701"/>
    <x v="0"/>
  </r>
  <r>
    <n v="127"/>
    <d v="2030-07-01T00:00:00"/>
    <x v="10"/>
    <n v="84271.10836270373"/>
    <n v="250"/>
    <n v="84521.10836270373"/>
    <n v="704.34256968919772"/>
    <n v="85225.450932392923"/>
    <n v="43475.450932392901"/>
    <x v="0"/>
  </r>
  <r>
    <n v="128"/>
    <d v="2030-08-01T00:00:00"/>
    <x v="10"/>
    <n v="85225.450932392923"/>
    <n v="250"/>
    <n v="85475.450932392923"/>
    <n v="712.29542443660773"/>
    <n v="86187.746356829535"/>
    <n v="44187.746356829506"/>
    <x v="0"/>
  </r>
  <r>
    <n v="129"/>
    <d v="2030-09-01T00:00:00"/>
    <x v="10"/>
    <n v="86187.746356829535"/>
    <n v="250"/>
    <n v="86437.746356829535"/>
    <n v="720.31455297357945"/>
    <n v="87158.060909803113"/>
    <n v="44908.060909803084"/>
    <x v="0"/>
  </r>
  <r>
    <n v="130"/>
    <d v="2030-10-01T00:00:00"/>
    <x v="10"/>
    <n v="87158.060909803113"/>
    <n v="250"/>
    <n v="87408.060909803113"/>
    <n v="728.40050758169264"/>
    <n v="88136.461417384809"/>
    <n v="45636.461417384773"/>
    <x v="0"/>
  </r>
  <r>
    <n v="131"/>
    <d v="2030-11-01T00:00:00"/>
    <x v="10"/>
    <n v="88136.461417384809"/>
    <n v="250"/>
    <n v="88386.461417384809"/>
    <n v="736.55384514487343"/>
    <n v="89123.015262529676"/>
    <n v="46373.015262529647"/>
    <x v="0"/>
  </r>
  <r>
    <n v="132"/>
    <d v="2030-12-01T00:00:00"/>
    <x v="10"/>
    <n v="89123.015262529676"/>
    <n v="250"/>
    <n v="89373.015262529676"/>
    <n v="744.77512718774733"/>
    <n v="90117.790389717426"/>
    <n v="47117.790389717396"/>
    <x v="11"/>
  </r>
  <r>
    <n v="133"/>
    <d v="2031-01-01T00:00:00"/>
    <x v="11"/>
    <n v="90117.790389717426"/>
    <n v="250"/>
    <n v="90367.790389717426"/>
    <n v="753.06491991431187"/>
    <n v="91120.855309631734"/>
    <n v="47870.855309631712"/>
    <x v="0"/>
  </r>
  <r>
    <n v="134"/>
    <d v="2031-02-01T00:00:00"/>
    <x v="11"/>
    <n v="91120.855309631734"/>
    <n v="250"/>
    <n v="91370.855309631734"/>
    <n v="761.42379424693115"/>
    <n v="92132.279103878667"/>
    <n v="48632.279103878645"/>
    <x v="0"/>
  </r>
  <r>
    <n v="135"/>
    <d v="2031-03-01T00:00:00"/>
    <x v="11"/>
    <n v="92132.279103878667"/>
    <n v="250"/>
    <n v="92382.279103878667"/>
    <n v="769.85232586565553"/>
    <n v="93152.131429744317"/>
    <n v="49402.131429744302"/>
    <x v="0"/>
  </r>
  <r>
    <n v="136"/>
    <d v="2031-04-01T00:00:00"/>
    <x v="11"/>
    <n v="93152.131429744317"/>
    <n v="250"/>
    <n v="93402.131429744317"/>
    <n v="778.35109524786935"/>
    <n v="94180.482524992185"/>
    <n v="50180.482524992171"/>
    <x v="0"/>
  </r>
  <r>
    <n v="137"/>
    <d v="2031-05-01T00:00:00"/>
    <x v="11"/>
    <n v="94180.482524992185"/>
    <n v="250"/>
    <n v="94430.482524992185"/>
    <n v="786.92068770826825"/>
    <n v="95217.403212700447"/>
    <n v="50967.403212700439"/>
    <x v="0"/>
  </r>
  <r>
    <n v="138"/>
    <d v="2031-06-01T00:00:00"/>
    <x v="11"/>
    <n v="95217.403212700447"/>
    <n v="250"/>
    <n v="95467.403212700447"/>
    <n v="795.56169343917043"/>
    <n v="96262.964906139619"/>
    <n v="51762.964906139612"/>
    <x v="0"/>
  </r>
  <r>
    <n v="139"/>
    <d v="2031-07-01T00:00:00"/>
    <x v="11"/>
    <n v="96262.964906139619"/>
    <n v="250"/>
    <n v="96512.964906139619"/>
    <n v="804.27470755116349"/>
    <n v="97317.239613690777"/>
    <n v="52567.239613690777"/>
    <x v="0"/>
  </r>
  <r>
    <n v="140"/>
    <d v="2031-08-01T00:00:00"/>
    <x v="11"/>
    <n v="97317.239613690777"/>
    <n v="250"/>
    <n v="97567.239613690777"/>
    <n v="813.06033011408977"/>
    <n v="98380.299943804872"/>
    <n v="53380.299943804865"/>
    <x v="0"/>
  </r>
  <r>
    <n v="141"/>
    <d v="2031-09-01T00:00:00"/>
    <x v="11"/>
    <n v="98380.299943804872"/>
    <n v="250"/>
    <n v="98630.299943804872"/>
    <n v="821.91916619837389"/>
    <n v="99452.219110003251"/>
    <n v="54202.219110003236"/>
    <x v="0"/>
  </r>
  <r>
    <n v="142"/>
    <d v="2031-10-01T00:00:00"/>
    <x v="11"/>
    <n v="99452.219110003251"/>
    <n v="250"/>
    <n v="99702.219110003251"/>
    <n v="830.85182591669377"/>
    <n v="100533.07093591994"/>
    <n v="55033.070935919932"/>
    <x v="0"/>
  </r>
  <r>
    <n v="143"/>
    <d v="2031-11-01T00:00:00"/>
    <x v="11"/>
    <n v="100533.07093591994"/>
    <n v="250"/>
    <n v="100783.07093591994"/>
    <n v="839.85892446599951"/>
    <n v="101622.92986038594"/>
    <n v="55872.929860385928"/>
    <x v="0"/>
  </r>
  <r>
    <n v="144"/>
    <d v="2031-12-01T00:00:00"/>
    <x v="11"/>
    <n v="101622.92986038594"/>
    <n v="250"/>
    <n v="101872.92986038594"/>
    <n v="848.94108216988275"/>
    <n v="102721.87094255582"/>
    <n v="56721.870942555812"/>
    <x v="12"/>
  </r>
  <r>
    <n v="145"/>
    <d v="2032-01-01T00:00:00"/>
    <x v="12"/>
    <n v="102721.87094255582"/>
    <n v="250"/>
    <n v="102971.87094255582"/>
    <n v="858.0989245212985"/>
    <n v="103829.96986707712"/>
    <n v="57579.96986707711"/>
    <x v="0"/>
  </r>
  <r>
    <n v="146"/>
    <d v="2032-02-01T00:00:00"/>
    <x v="12"/>
    <n v="103829.96986707712"/>
    <n v="250"/>
    <n v="104079.96986707712"/>
    <n v="867.33308222564267"/>
    <n v="104947.30294930276"/>
    <n v="58447.30294930275"/>
    <x v="0"/>
  </r>
  <r>
    <n v="147"/>
    <d v="2032-03-01T00:00:00"/>
    <x v="12"/>
    <n v="104947.30294930276"/>
    <n v="250"/>
    <n v="105197.30294930276"/>
    <n v="876.64419124418964"/>
    <n v="106073.94714054695"/>
    <n v="59323.947140546938"/>
    <x v="0"/>
  </r>
  <r>
    <n v="148"/>
    <d v="2032-04-01T00:00:00"/>
    <x v="12"/>
    <n v="106073.94714054695"/>
    <n v="250"/>
    <n v="106323.94714054695"/>
    <n v="886.03289283789127"/>
    <n v="107209.98003338484"/>
    <n v="60209.980033384825"/>
    <x v="0"/>
  </r>
  <r>
    <n v="149"/>
    <d v="2032-05-01T00:00:00"/>
    <x v="12"/>
    <n v="107209.98003338484"/>
    <n v="250"/>
    <n v="107459.98003338484"/>
    <n v="895.49983361154034"/>
    <n v="108355.47986699638"/>
    <n v="61105.479866996364"/>
    <x v="0"/>
  </r>
  <r>
    <n v="150"/>
    <d v="2032-06-01T00:00:00"/>
    <x v="12"/>
    <n v="108355.47986699638"/>
    <n v="250"/>
    <n v="108605.47986699638"/>
    <n v="905.04566555830309"/>
    <n v="109510.52553255468"/>
    <n v="62010.525532554668"/>
    <x v="0"/>
  </r>
  <r>
    <n v="151"/>
    <d v="2032-07-01T00:00:00"/>
    <x v="12"/>
    <n v="109510.52553255468"/>
    <n v="250"/>
    <n v="109760.52553255468"/>
    <n v="914.67104610462229"/>
    <n v="110675.19657865929"/>
    <n v="62925.196578659292"/>
    <x v="0"/>
  </r>
  <r>
    <n v="152"/>
    <d v="2032-08-01T00:00:00"/>
    <x v="12"/>
    <n v="110675.19657865929"/>
    <n v="250"/>
    <n v="110925.19657865929"/>
    <n v="924.37663815549411"/>
    <n v="111849.57321681478"/>
    <n v="63849.573216814788"/>
    <x v="0"/>
  </r>
  <r>
    <n v="153"/>
    <d v="2032-09-01T00:00:00"/>
    <x v="12"/>
    <n v="111849.57321681478"/>
    <n v="250"/>
    <n v="112099.57321681478"/>
    <n v="934.16311014012319"/>
    <n v="113033.73632695491"/>
    <n v="64783.73632695491"/>
    <x v="0"/>
  </r>
  <r>
    <n v="154"/>
    <d v="2032-10-01T00:00:00"/>
    <x v="12"/>
    <n v="113033.73632695491"/>
    <n v="250"/>
    <n v="113283.73632695491"/>
    <n v="944.03113605795761"/>
    <n v="114227.76746301286"/>
    <n v="65727.76746301286"/>
    <x v="0"/>
  </r>
  <r>
    <n v="155"/>
    <d v="2032-11-01T00:00:00"/>
    <x v="12"/>
    <n v="114227.76746301286"/>
    <n v="250"/>
    <n v="114477.76746301286"/>
    <n v="953.98139552510713"/>
    <n v="115431.74885853796"/>
    <n v="66681.748858537961"/>
    <x v="0"/>
  </r>
  <r>
    <n v="156"/>
    <d v="2032-12-01T00:00:00"/>
    <x v="12"/>
    <n v="115431.74885853796"/>
    <n v="250"/>
    <n v="115681.74885853796"/>
    <n v="964.01457382114961"/>
    <n v="116645.7634323591"/>
    <n v="67645.763432359105"/>
    <x v="13"/>
  </r>
  <r>
    <n v="157"/>
    <d v="2033-01-01T00:00:00"/>
    <x v="13"/>
    <n v="116645.7634323591"/>
    <n v="250"/>
    <n v="116895.7634323591"/>
    <n v="974.1313619363259"/>
    <n v="117869.89479429543"/>
    <n v="68619.894794295426"/>
    <x v="0"/>
  </r>
  <r>
    <n v="158"/>
    <d v="2033-02-01T00:00:00"/>
    <x v="13"/>
    <n v="117869.89479429543"/>
    <n v="250"/>
    <n v="118119.89479429543"/>
    <n v="984.33245661912849"/>
    <n v="119104.22725091456"/>
    <n v="69604.227250914555"/>
    <x v="0"/>
  </r>
  <r>
    <n v="159"/>
    <d v="2033-03-01T00:00:00"/>
    <x v="13"/>
    <n v="119104.22725091456"/>
    <n v="250"/>
    <n v="119354.22725091456"/>
    <n v="994.61856042428792"/>
    <n v="120348.84581133885"/>
    <n v="70598.845811338848"/>
    <x v="0"/>
  </r>
  <r>
    <n v="160"/>
    <d v="2033-04-01T00:00:00"/>
    <x v="13"/>
    <n v="120348.84581133885"/>
    <n v="250"/>
    <n v="120598.84581133885"/>
    <n v="1004.9903817611571"/>
    <n v="121603.83619310001"/>
    <n v="71603.836193100011"/>
    <x v="0"/>
  </r>
  <r>
    <n v="161"/>
    <d v="2033-05-01T00:00:00"/>
    <x v="13"/>
    <n v="121603.83619310001"/>
    <n v="250"/>
    <n v="121853.83619310001"/>
    <n v="1015.4486349425001"/>
    <n v="122869.28482804251"/>
    <n v="72619.28482804251"/>
    <x v="0"/>
  </r>
  <r>
    <n v="162"/>
    <d v="2033-06-01T00:00:00"/>
    <x v="13"/>
    <n v="122869.28482804251"/>
    <n v="250"/>
    <n v="123119.28482804251"/>
    <n v="1025.9940402336877"/>
    <n v="124145.2788682762"/>
    <n v="73645.278868276204"/>
    <x v="0"/>
  </r>
  <r>
    <n v="163"/>
    <d v="2033-07-01T00:00:00"/>
    <x v="13"/>
    <n v="124145.2788682762"/>
    <n v="250"/>
    <n v="124395.2788682762"/>
    <n v="1036.6273239023017"/>
    <n v="125431.9061921785"/>
    <n v="74681.906192178503"/>
    <x v="0"/>
  </r>
  <r>
    <n v="164"/>
    <d v="2033-08-01T00:00:00"/>
    <x v="13"/>
    <n v="125431.9061921785"/>
    <n v="250"/>
    <n v="125681.9061921785"/>
    <n v="1047.3492182681541"/>
    <n v="126729.25541044665"/>
    <n v="75729.255410446654"/>
    <x v="0"/>
  </r>
  <r>
    <n v="165"/>
    <d v="2033-09-01T00:00:00"/>
    <x v="13"/>
    <n v="126729.25541044665"/>
    <n v="250"/>
    <n v="126979.25541044665"/>
    <n v="1058.1604617537221"/>
    <n v="128037.41587220038"/>
    <n v="76787.415872200378"/>
    <x v="0"/>
  </r>
  <r>
    <n v="166"/>
    <d v="2033-10-01T00:00:00"/>
    <x v="13"/>
    <n v="128037.41587220038"/>
    <n v="250"/>
    <n v="128287.41587220038"/>
    <n v="1069.061798935003"/>
    <n v="129356.47767113538"/>
    <n v="77856.477671135377"/>
    <x v="0"/>
  </r>
  <r>
    <n v="167"/>
    <d v="2033-11-01T00:00:00"/>
    <x v="13"/>
    <n v="129356.47767113538"/>
    <n v="250"/>
    <n v="129606.47767113538"/>
    <n v="1080.0539805927947"/>
    <n v="130686.53165172818"/>
    <n v="78936.531651728175"/>
    <x v="0"/>
  </r>
  <r>
    <n v="168"/>
    <d v="2033-12-01T00:00:00"/>
    <x v="13"/>
    <n v="130686.53165172818"/>
    <n v="250"/>
    <n v="130936.53165172818"/>
    <n v="1091.1377637644014"/>
    <n v="132027.66941549256"/>
    <n v="80027.669415492579"/>
    <x v="14"/>
  </r>
  <r>
    <n v="169"/>
    <d v="2034-01-01T00:00:00"/>
    <x v="14"/>
    <n v="132027.66941549256"/>
    <n v="250"/>
    <n v="132277.66941549256"/>
    <n v="1102.3139117957714"/>
    <n v="133379.98332728833"/>
    <n v="81129.983327288355"/>
    <x v="0"/>
  </r>
  <r>
    <n v="170"/>
    <d v="2034-02-01T00:00:00"/>
    <x v="14"/>
    <n v="133379.98332728833"/>
    <n v="250"/>
    <n v="133629.98332728833"/>
    <n v="1113.5831943940693"/>
    <n v="134743.5665216824"/>
    <n v="82243.566521682427"/>
    <x v="0"/>
  </r>
  <r>
    <n v="171"/>
    <d v="2034-03-01T00:00:00"/>
    <x v="14"/>
    <n v="134743.5665216824"/>
    <n v="250"/>
    <n v="134993.5665216824"/>
    <n v="1124.9463876806867"/>
    <n v="136118.51290936308"/>
    <n v="83368.512909363111"/>
    <x v="0"/>
  </r>
  <r>
    <n v="172"/>
    <d v="2034-04-01T00:00:00"/>
    <x v="14"/>
    <n v="136118.51290936308"/>
    <n v="250"/>
    <n v="136368.51290936308"/>
    <n v="1136.4042742446923"/>
    <n v="137504.91718360779"/>
    <n v="84504.917183607802"/>
    <x v="0"/>
  </r>
  <r>
    <n v="173"/>
    <d v="2034-05-01T00:00:00"/>
    <x v="14"/>
    <n v="137504.91718360779"/>
    <n v="250"/>
    <n v="137754.91718360779"/>
    <n v="1147.9576431967316"/>
    <n v="138902.87482680453"/>
    <n v="85652.874826804531"/>
    <x v="0"/>
  </r>
  <r>
    <n v="174"/>
    <d v="2034-06-01T00:00:00"/>
    <x v="14"/>
    <n v="138902.87482680453"/>
    <n v="250"/>
    <n v="139152.87482680453"/>
    <n v="1159.6072902233711"/>
    <n v="140312.48211702789"/>
    <n v="86812.482117027903"/>
    <x v="0"/>
  </r>
  <r>
    <n v="175"/>
    <d v="2034-07-01T00:00:00"/>
    <x v="14"/>
    <n v="140312.48211702789"/>
    <n v="250"/>
    <n v="140562.48211702789"/>
    <n v="1171.354017641899"/>
    <n v="141733.83613466978"/>
    <n v="87983.836134669808"/>
    <x v="0"/>
  </r>
  <r>
    <n v="176"/>
    <d v="2034-08-01T00:00:00"/>
    <x v="14"/>
    <n v="141733.83613466978"/>
    <n v="250"/>
    <n v="141983.83613466978"/>
    <n v="1183.1986344555814"/>
    <n v="143167.03476912537"/>
    <n v="89167.034769125385"/>
    <x v="0"/>
  </r>
  <r>
    <n v="177"/>
    <d v="2034-09-01T00:00:00"/>
    <x v="14"/>
    <n v="143167.03476912537"/>
    <n v="250"/>
    <n v="143417.03476912537"/>
    <n v="1195.1419564093781"/>
    <n v="144612.17672553475"/>
    <n v="90362.176725534766"/>
    <x v="0"/>
  </r>
  <r>
    <n v="178"/>
    <d v="2034-10-01T00:00:00"/>
    <x v="14"/>
    <n v="144612.17672553475"/>
    <n v="250"/>
    <n v="144862.17672553475"/>
    <n v="1207.184806046123"/>
    <n v="146069.36153158089"/>
    <n v="91569.361531580886"/>
    <x v="0"/>
  </r>
  <r>
    <n v="179"/>
    <d v="2034-11-01T00:00:00"/>
    <x v="14"/>
    <n v="146069.36153158089"/>
    <n v="250"/>
    <n v="146319.36153158089"/>
    <n v="1219.328012763174"/>
    <n v="147538.68954434406"/>
    <n v="92788.689544344059"/>
    <x v="0"/>
  </r>
  <r>
    <n v="180"/>
    <d v="2034-12-01T00:00:00"/>
    <x v="14"/>
    <n v="147538.68954434406"/>
    <n v="250"/>
    <n v="147788.68954434406"/>
    <n v="1231.5724128695338"/>
    <n v="149020.2619572136"/>
    <n v="94020.261957213588"/>
    <x v="15"/>
  </r>
  <r>
    <n v="181"/>
    <d v="2035-01-01T00:00:00"/>
    <x v="15"/>
    <n v="149020.2619572136"/>
    <n v="250"/>
    <n v="149270.2619572136"/>
    <n v="1243.9188496434467"/>
    <n v="150514.18080685704"/>
    <n v="95264.180806857039"/>
    <x v="0"/>
  </r>
  <r>
    <n v="182"/>
    <d v="2035-02-01T00:00:00"/>
    <x v="15"/>
    <n v="150514.18080685704"/>
    <n v="250"/>
    <n v="150764.18080685704"/>
    <n v="1256.3681733904752"/>
    <n v="152020.54898024752"/>
    <n v="96520.54898024752"/>
    <x v="0"/>
  </r>
  <r>
    <n v="183"/>
    <d v="2035-03-01T00:00:00"/>
    <x v="15"/>
    <n v="152020.54898024752"/>
    <n v="250"/>
    <n v="152270.54898024752"/>
    <n v="1268.9212415020627"/>
    <n v="153539.47022174959"/>
    <n v="97789.47022174958"/>
    <x v="0"/>
  </r>
  <r>
    <n v="184"/>
    <d v="2035-04-01T00:00:00"/>
    <x v="15"/>
    <n v="153539.47022174959"/>
    <n v="250"/>
    <n v="153789.47022174959"/>
    <n v="1281.57891851458"/>
    <n v="155071.04914026416"/>
    <n v="99071.049140264164"/>
    <x v="0"/>
  </r>
  <r>
    <n v="185"/>
    <d v="2035-05-01T00:00:00"/>
    <x v="15"/>
    <n v="155071.04914026416"/>
    <n v="250"/>
    <n v="155321.04914026416"/>
    <n v="1294.3420761688681"/>
    <n v="156615.39121643302"/>
    <n v="100365.39121643302"/>
    <x v="0"/>
  </r>
  <r>
    <n v="186"/>
    <d v="2035-06-01T00:00:00"/>
    <x v="15"/>
    <n v="156615.39121643302"/>
    <n v="250"/>
    <n v="156865.39121643302"/>
    <n v="1307.2115934702751"/>
    <n v="158172.6028099033"/>
    <n v="101672.6028099033"/>
    <x v="0"/>
  </r>
  <r>
    <n v="187"/>
    <d v="2035-07-01T00:00:00"/>
    <x v="15"/>
    <n v="158172.6028099033"/>
    <n v="250"/>
    <n v="158422.6028099033"/>
    <n v="1320.1883567491941"/>
    <n v="159742.79116665249"/>
    <n v="102992.79116665249"/>
    <x v="0"/>
  </r>
  <r>
    <n v="188"/>
    <d v="2035-08-01T00:00:00"/>
    <x v="15"/>
    <n v="159742.79116665249"/>
    <n v="250"/>
    <n v="159992.79116665249"/>
    <n v="1333.2732597221041"/>
    <n v="161326.06442637459"/>
    <n v="104326.06442637459"/>
    <x v="0"/>
  </r>
  <r>
    <n v="189"/>
    <d v="2035-09-01T00:00:00"/>
    <x v="15"/>
    <n v="161326.06442637459"/>
    <n v="250"/>
    <n v="161576.06442637459"/>
    <n v="1346.4672035531216"/>
    <n v="162922.53162992772"/>
    <n v="105672.53162992772"/>
    <x v="0"/>
  </r>
  <r>
    <n v="190"/>
    <d v="2035-10-01T00:00:00"/>
    <x v="15"/>
    <n v="162922.53162992772"/>
    <n v="250"/>
    <n v="163172.53162992772"/>
    <n v="1359.7710969160644"/>
    <n v="164532.30272684377"/>
    <n v="107032.30272684379"/>
    <x v="0"/>
  </r>
  <r>
    <n v="191"/>
    <d v="2035-11-01T00:00:00"/>
    <x v="15"/>
    <n v="164532.30272684377"/>
    <n v="250"/>
    <n v="164782.30272684377"/>
    <n v="1373.1858560570315"/>
    <n v="166155.48858290081"/>
    <n v="108405.48858290081"/>
    <x v="0"/>
  </r>
  <r>
    <n v="192"/>
    <d v="2035-12-01T00:00:00"/>
    <x v="15"/>
    <n v="166155.48858290081"/>
    <n v="250"/>
    <n v="166405.48858290081"/>
    <n v="1386.7124048575067"/>
    <n v="167792.20098775832"/>
    <n v="109792.20098775832"/>
    <x v="16"/>
  </r>
  <r>
    <n v="193"/>
    <d v="2036-01-01T00:00:00"/>
    <x v="16"/>
    <n v="167792.20098775832"/>
    <n v="250"/>
    <n v="168042.20098775832"/>
    <n v="1400.351674897986"/>
    <n v="169442.55266265629"/>
    <n v="111192.55266265631"/>
    <x v="0"/>
  </r>
  <r>
    <n v="194"/>
    <d v="2036-02-01T00:00:00"/>
    <x v="16"/>
    <n v="169442.55266265629"/>
    <n v="250"/>
    <n v="169692.55266265629"/>
    <n v="1414.1046055221357"/>
    <n v="171106.65726817842"/>
    <n v="112606.65726817845"/>
    <x v="0"/>
  </r>
  <r>
    <n v="195"/>
    <d v="2036-03-01T00:00:00"/>
    <x v="16"/>
    <n v="171106.65726817842"/>
    <n v="250"/>
    <n v="171356.65726817842"/>
    <n v="1427.9721439014868"/>
    <n v="172784.6294120799"/>
    <n v="114034.62941207993"/>
    <x v="0"/>
  </r>
  <r>
    <n v="196"/>
    <d v="2036-04-01T00:00:00"/>
    <x v="16"/>
    <n v="172784.6294120799"/>
    <n v="250"/>
    <n v="173034.6294120799"/>
    <n v="1441.9552451006657"/>
    <n v="174476.58465718056"/>
    <n v="115476.58465718059"/>
    <x v="0"/>
  </r>
  <r>
    <n v="197"/>
    <d v="2036-05-01T00:00:00"/>
    <x v="16"/>
    <n v="174476.58465718056"/>
    <n v="250"/>
    <n v="174726.58465718056"/>
    <n v="1456.0548721431712"/>
    <n v="176182.63952932373"/>
    <n v="116932.63952932376"/>
    <x v="0"/>
  </r>
  <r>
    <n v="198"/>
    <d v="2036-06-01T00:00:00"/>
    <x v="16"/>
    <n v="176182.63952932373"/>
    <n v="250"/>
    <n v="176432.63952932373"/>
    <n v="1470.2719960776976"/>
    <n v="177902.91152540143"/>
    <n v="118402.91152540146"/>
    <x v="0"/>
  </r>
  <r>
    <n v="199"/>
    <d v="2036-07-01T00:00:00"/>
    <x v="16"/>
    <n v="177902.91152540143"/>
    <n v="250"/>
    <n v="178152.91152540143"/>
    <n v="1484.6075960450119"/>
    <n v="179637.51912144644"/>
    <n v="119887.51912144647"/>
    <x v="0"/>
  </r>
  <r>
    <n v="200"/>
    <d v="2036-08-01T00:00:00"/>
    <x v="16"/>
    <n v="179637.51912144644"/>
    <n v="250"/>
    <n v="179887.51912144644"/>
    <n v="1499.0626593453869"/>
    <n v="181386.58178079184"/>
    <n v="121386.58178079186"/>
    <x v="0"/>
  </r>
  <r>
    <n v="201"/>
    <d v="2036-09-01T00:00:00"/>
    <x v="16"/>
    <n v="181386.58178079184"/>
    <n v="250"/>
    <n v="181636.58178079184"/>
    <n v="1513.6381815065986"/>
    <n v="183150.21996229843"/>
    <n v="122900.21996229846"/>
    <x v="0"/>
  </r>
  <r>
    <n v="202"/>
    <d v="2036-10-01T00:00:00"/>
    <x v="16"/>
    <n v="183150.21996229843"/>
    <n v="250"/>
    <n v="183400.21996229843"/>
    <n v="1528.335166352487"/>
    <n v="184928.55512865091"/>
    <n v="124428.55512865094"/>
    <x v="0"/>
  </r>
  <r>
    <n v="203"/>
    <d v="2036-11-01T00:00:00"/>
    <x v="16"/>
    <n v="184928.55512865091"/>
    <n v="250"/>
    <n v="185178.55512865091"/>
    <n v="1543.1546260720909"/>
    <n v="186721.70975472301"/>
    <n v="125971.70975472304"/>
    <x v="0"/>
  </r>
  <r>
    <n v="204"/>
    <d v="2036-12-01T00:00:00"/>
    <x v="16"/>
    <n v="186721.70975472301"/>
    <n v="250"/>
    <n v="186971.70975472301"/>
    <n v="1558.0975812893585"/>
    <n v="188529.80733601237"/>
    <n v="127529.8073360124"/>
    <x v="17"/>
  </r>
  <r>
    <n v="205"/>
    <d v="2037-01-01T00:00:00"/>
    <x v="17"/>
    <n v="188529.80733601237"/>
    <n v="250"/>
    <n v="188779.80733601237"/>
    <n v="1573.1650611334364"/>
    <n v="190352.97239714582"/>
    <n v="129102.97239714583"/>
    <x v="0"/>
  </r>
  <r>
    <n v="206"/>
    <d v="2037-02-01T00:00:00"/>
    <x v="17"/>
    <n v="190352.97239714582"/>
    <n v="250"/>
    <n v="190602.97239714582"/>
    <n v="1588.3581033095484"/>
    <n v="192191.33050045537"/>
    <n v="130691.33050045538"/>
    <x v="0"/>
  </r>
  <r>
    <n v="207"/>
    <d v="2037-03-01T00:00:00"/>
    <x v="17"/>
    <n v="192191.33050045537"/>
    <n v="250"/>
    <n v="192441.33050045537"/>
    <n v="1603.6777541704614"/>
    <n v="194045.00825462583"/>
    <n v="132295.00825462583"/>
    <x v="0"/>
  </r>
  <r>
    <n v="208"/>
    <d v="2037-04-01T00:00:00"/>
    <x v="17"/>
    <n v="194045.00825462583"/>
    <n v="250"/>
    <n v="194295.00825462583"/>
    <n v="1619.1250687885486"/>
    <n v="195914.1333234144"/>
    <n v="133914.1333234144"/>
    <x v="0"/>
  </r>
  <r>
    <n v="209"/>
    <d v="2037-05-01T00:00:00"/>
    <x v="17"/>
    <n v="195914.1333234144"/>
    <n v="250"/>
    <n v="196164.1333234144"/>
    <n v="1634.7011110284534"/>
    <n v="197798.83443444286"/>
    <n v="135548.83443444286"/>
    <x v="0"/>
  </r>
  <r>
    <n v="210"/>
    <d v="2037-06-01T00:00:00"/>
    <x v="17"/>
    <n v="197798.83443444286"/>
    <n v="250"/>
    <n v="198048.83443444286"/>
    <n v="1650.4069536203572"/>
    <n v="199699.24138806321"/>
    <n v="137199.24138806321"/>
    <x v="0"/>
  </r>
  <r>
    <n v="211"/>
    <d v="2037-07-01T00:00:00"/>
    <x v="17"/>
    <n v="199699.24138806321"/>
    <n v="250"/>
    <n v="199949.24138806321"/>
    <n v="1666.24367823386"/>
    <n v="201615.48506629706"/>
    <n v="138865.48506629706"/>
    <x v="0"/>
  </r>
  <r>
    <n v="212"/>
    <d v="2037-08-01T00:00:00"/>
    <x v="17"/>
    <n v="201615.48506629706"/>
    <n v="250"/>
    <n v="201865.48506629706"/>
    <n v="1682.2123755524754"/>
    <n v="203547.69744184954"/>
    <n v="140547.69744184954"/>
    <x v="0"/>
  </r>
  <r>
    <n v="213"/>
    <d v="2037-09-01T00:00:00"/>
    <x v="17"/>
    <n v="203547.69744184954"/>
    <n v="250"/>
    <n v="203797.69744184954"/>
    <n v="1698.314145348746"/>
    <n v="205496.01158719827"/>
    <n v="142246.01158719827"/>
    <x v="0"/>
  </r>
  <r>
    <n v="214"/>
    <d v="2037-10-01T00:00:00"/>
    <x v="17"/>
    <n v="205496.01158719827"/>
    <n v="250"/>
    <n v="205746.01158719827"/>
    <n v="1714.5500965599856"/>
    <n v="207460.56168375825"/>
    <n v="143960.56168375825"/>
    <x v="0"/>
  </r>
  <r>
    <n v="215"/>
    <d v="2037-11-01T00:00:00"/>
    <x v="17"/>
    <n v="207460.56168375825"/>
    <n v="250"/>
    <n v="207710.56168375825"/>
    <n v="1730.9213473646521"/>
    <n v="209441.48303112289"/>
    <n v="145691.48303112289"/>
    <x v="0"/>
  </r>
  <r>
    <n v="216"/>
    <d v="2037-12-01T00:00:00"/>
    <x v="17"/>
    <n v="209441.48303112289"/>
    <n v="250"/>
    <n v="209691.48303112289"/>
    <n v="1747.4290252593573"/>
    <n v="211438.91205638225"/>
    <n v="147438.91205638225"/>
    <x v="18"/>
  </r>
  <r>
    <n v="217"/>
    <d v="2038-01-01T00:00:00"/>
    <x v="18"/>
    <n v="211438.91205638225"/>
    <n v="250"/>
    <n v="211688.91205638225"/>
    <n v="1764.0742671365188"/>
    <n v="213452.98632351877"/>
    <n v="149202.98632351877"/>
    <x v="0"/>
  </r>
  <r>
    <n v="218"/>
    <d v="2038-02-01T00:00:00"/>
    <x v="18"/>
    <n v="213452.98632351877"/>
    <n v="250"/>
    <n v="213702.98632351877"/>
    <n v="1780.8582193626564"/>
    <n v="215483.84454288142"/>
    <n v="150983.84454288142"/>
    <x v="0"/>
  </r>
  <r>
    <n v="219"/>
    <d v="2038-03-01T00:00:00"/>
    <x v="18"/>
    <n v="215483.84454288142"/>
    <n v="250"/>
    <n v="215733.84454288142"/>
    <n v="1797.7820378573451"/>
    <n v="217531.62658073875"/>
    <n v="152781.62658073875"/>
    <x v="0"/>
  </r>
  <r>
    <n v="220"/>
    <d v="2038-04-01T00:00:00"/>
    <x v="18"/>
    <n v="217531.62658073875"/>
    <n v="250"/>
    <n v="217781.62658073875"/>
    <n v="1814.8468881728229"/>
    <n v="219596.47346891157"/>
    <n v="154596.47346891157"/>
    <x v="0"/>
  </r>
  <r>
    <n v="221"/>
    <d v="2038-05-01T00:00:00"/>
    <x v="18"/>
    <n v="219596.47346891157"/>
    <n v="250"/>
    <n v="219846.47346891157"/>
    <n v="1832.053945574263"/>
    <n v="221678.52741448584"/>
    <n v="156428.52741448584"/>
    <x v="0"/>
  </r>
  <r>
    <n v="222"/>
    <d v="2038-06-01T00:00:00"/>
    <x v="18"/>
    <n v="221678.52741448584"/>
    <n v="250"/>
    <n v="221928.52741448584"/>
    <n v="1849.4043951207152"/>
    <n v="223777.93180960655"/>
    <n v="158277.93180960655"/>
    <x v="0"/>
  </r>
  <r>
    <n v="223"/>
    <d v="2038-07-01T00:00:00"/>
    <x v="18"/>
    <n v="223777.93180960655"/>
    <n v="250"/>
    <n v="224027.93180960655"/>
    <n v="1866.8994317467213"/>
    <n v="225894.83124135327"/>
    <n v="160144.83124135327"/>
    <x v="0"/>
  </r>
  <r>
    <n v="224"/>
    <d v="2038-08-01T00:00:00"/>
    <x v="18"/>
    <n v="225894.83124135327"/>
    <n v="250"/>
    <n v="226144.83124135327"/>
    <n v="1884.5402603446105"/>
    <n v="228029.37150169787"/>
    <n v="162029.37150169787"/>
    <x v="0"/>
  </r>
  <r>
    <n v="225"/>
    <d v="2038-09-01T00:00:00"/>
    <x v="18"/>
    <n v="228029.37150169787"/>
    <n v="250"/>
    <n v="228279.37150169787"/>
    <n v="1902.3280958474822"/>
    <n v="230181.69959754535"/>
    <n v="163931.69959754535"/>
    <x v="0"/>
  </r>
  <r>
    <n v="226"/>
    <d v="2038-10-01T00:00:00"/>
    <x v="18"/>
    <n v="230181.69959754535"/>
    <n v="250"/>
    <n v="230431.69959754535"/>
    <n v="1920.2641633128778"/>
    <n v="232351.96376085823"/>
    <n v="165851.96376085823"/>
    <x v="0"/>
  </r>
  <r>
    <n v="227"/>
    <d v="2038-11-01T00:00:00"/>
    <x v="18"/>
    <n v="232351.96376085823"/>
    <n v="250"/>
    <n v="232601.96376085823"/>
    <n v="1938.3496980071518"/>
    <n v="234540.31345886539"/>
    <n v="167790.31345886539"/>
    <x v="0"/>
  </r>
  <r>
    <n v="228"/>
    <d v="2038-12-01T00:00:00"/>
    <x v="18"/>
    <n v="234540.31345886539"/>
    <n v="250"/>
    <n v="234790.31345886539"/>
    <n v="1956.5859454905449"/>
    <n v="236746.89940435594"/>
    <n v="169746.89940435594"/>
    <x v="19"/>
  </r>
  <r>
    <n v="229"/>
    <d v="2039-01-01T00:00:00"/>
    <x v="19"/>
    <n v="236746.89940435594"/>
    <n v="250"/>
    <n v="236996.89940435594"/>
    <n v="1974.9741617029661"/>
    <n v="238971.8735660589"/>
    <n v="171721.8735660589"/>
    <x v="0"/>
  </r>
  <r>
    <n v="230"/>
    <d v="2039-02-01T00:00:00"/>
    <x v="19"/>
    <n v="238971.8735660589"/>
    <n v="250"/>
    <n v="239221.8735660589"/>
    <n v="1993.5156130504909"/>
    <n v="241215.38917910939"/>
    <n v="173715.38917910939"/>
    <x v="0"/>
  </r>
  <r>
    <n v="231"/>
    <d v="2039-03-01T00:00:00"/>
    <x v="19"/>
    <n v="241215.38917910939"/>
    <n v="250"/>
    <n v="241465.38917910939"/>
    <n v="2012.2115764925782"/>
    <n v="243477.60075560198"/>
    <n v="175727.60075560198"/>
    <x v="0"/>
  </r>
  <r>
    <n v="232"/>
    <d v="2039-04-01T00:00:00"/>
    <x v="19"/>
    <n v="243477.60075560198"/>
    <n v="250"/>
    <n v="243727.60075560198"/>
    <n v="2031.0633396300163"/>
    <n v="245758.664095232"/>
    <n v="177758.664095232"/>
    <x v="0"/>
  </r>
  <r>
    <n v="233"/>
    <d v="2039-05-01T00:00:00"/>
    <x v="19"/>
    <n v="245758.664095232"/>
    <n v="250"/>
    <n v="246008.664095232"/>
    <n v="2050.0722007936001"/>
    <n v="248058.7362960256"/>
    <n v="179808.7362960256"/>
    <x v="0"/>
  </r>
  <r>
    <n v="234"/>
    <d v="2039-06-01T00:00:00"/>
    <x v="19"/>
    <n v="248058.7362960256"/>
    <n v="250"/>
    <n v="248308.7362960256"/>
    <n v="2069.2394691335467"/>
    <n v="250377.97576515915"/>
    <n v="181877.97576515915"/>
    <x v="0"/>
  </r>
  <r>
    <n v="235"/>
    <d v="2039-07-01T00:00:00"/>
    <x v="19"/>
    <n v="250377.97576515915"/>
    <n v="250"/>
    <n v="250627.97576515915"/>
    <n v="2088.5664647096596"/>
    <n v="252716.54222986882"/>
    <n v="183966.54222986882"/>
    <x v="0"/>
  </r>
  <r>
    <n v="236"/>
    <d v="2039-08-01T00:00:00"/>
    <x v="19"/>
    <n v="252716.54222986882"/>
    <n v="250"/>
    <n v="252966.54222986882"/>
    <n v="2108.0545185822402"/>
    <n v="255074.59674845106"/>
    <n v="186074.59674845106"/>
    <x v="0"/>
  </r>
  <r>
    <n v="237"/>
    <d v="2039-09-01T00:00:00"/>
    <x v="19"/>
    <n v="255074.59674845106"/>
    <n v="250"/>
    <n v="255324.59674845106"/>
    <n v="2127.704972903759"/>
    <n v="257452.30172135483"/>
    <n v="188202.30172135483"/>
    <x v="0"/>
  </r>
  <r>
    <n v="238"/>
    <d v="2039-10-01T00:00:00"/>
    <x v="19"/>
    <n v="257452.30172135483"/>
    <n v="250"/>
    <n v="257702.30172135483"/>
    <n v="2147.5191810112901"/>
    <n v="259849.82090236613"/>
    <n v="190349.82090236613"/>
    <x v="0"/>
  </r>
  <r>
    <n v="239"/>
    <d v="2039-11-01T00:00:00"/>
    <x v="19"/>
    <n v="259849.82090236613"/>
    <n v="250"/>
    <n v="260099.82090236613"/>
    <n v="2167.4985075197178"/>
    <n v="262267.31940988585"/>
    <n v="192517.31940988585"/>
    <x v="0"/>
  </r>
  <r>
    <n v="240"/>
    <d v="2039-12-01T00:00:00"/>
    <x v="19"/>
    <n v="262267.31940988585"/>
    <n v="250"/>
    <n v="262517.31940988585"/>
    <n v="2187.6443284157153"/>
    <n v="264704.96373830159"/>
    <n v="194704.96373830157"/>
    <x v="20"/>
  </r>
  <r>
    <n v="241"/>
    <d v="2040-01-01T00:00:00"/>
    <x v="20"/>
    <n v="264704.96373830159"/>
    <n v="250"/>
    <n v="264954.96373830159"/>
    <n v="2207.9580311525133"/>
    <n v="267162.92176945409"/>
    <n v="196912.92176945409"/>
    <x v="0"/>
  </r>
  <r>
    <n v="242"/>
    <d v="2040-02-01T00:00:00"/>
    <x v="20"/>
    <n v="267162.92176945409"/>
    <n v="250"/>
    <n v="267412.92176945409"/>
    <n v="2228.4410147454505"/>
    <n v="269641.36278419953"/>
    <n v="199141.36278419953"/>
    <x v="0"/>
  </r>
  <r>
    <n v="243"/>
    <d v="2040-03-01T00:00:00"/>
    <x v="20"/>
    <n v="269641.36278419953"/>
    <n v="250"/>
    <n v="269891.36278419953"/>
    <n v="2249.0946898683296"/>
    <n v="272140.45747406787"/>
    <n v="201390.45747406787"/>
    <x v="0"/>
  </r>
  <r>
    <n v="244"/>
    <d v="2040-04-01T00:00:00"/>
    <x v="20"/>
    <n v="272140.45747406787"/>
    <n v="250"/>
    <n v="272390.45747406787"/>
    <n v="2269.9204789505657"/>
    <n v="274660.37795301841"/>
    <n v="203660.37795301844"/>
    <x v="0"/>
  </r>
  <r>
    <n v="245"/>
    <d v="2040-05-01T00:00:00"/>
    <x v="20"/>
    <n v="274660.37795301841"/>
    <n v="250"/>
    <n v="274910.37795301841"/>
    <n v="2290.9198162751536"/>
    <n v="277201.29776929354"/>
    <n v="205951.2977692936"/>
    <x v="0"/>
  </r>
  <r>
    <n v="246"/>
    <d v="2040-06-01T00:00:00"/>
    <x v="20"/>
    <n v="277201.29776929354"/>
    <n v="250"/>
    <n v="277451.29776929354"/>
    <n v="2312.0941480774463"/>
    <n v="279763.39191737096"/>
    <n v="208263.39191737105"/>
    <x v="0"/>
  </r>
  <r>
    <n v="247"/>
    <d v="2040-07-01T00:00:00"/>
    <x v="20"/>
    <n v="279763.39191737096"/>
    <n v="250"/>
    <n v="280013.39191737096"/>
    <n v="2333.444932644758"/>
    <n v="282346.83685001574"/>
    <n v="210596.8368500158"/>
    <x v="0"/>
  </r>
  <r>
    <n v="248"/>
    <d v="2040-08-01T00:00:00"/>
    <x v="20"/>
    <n v="282346.83685001574"/>
    <n v="250"/>
    <n v="282596.83685001574"/>
    <n v="2354.9736404167979"/>
    <n v="284951.81049043254"/>
    <n v="212951.8104904326"/>
    <x v="0"/>
  </r>
  <r>
    <n v="249"/>
    <d v="2040-09-01T00:00:00"/>
    <x v="20"/>
    <n v="284951.81049043254"/>
    <n v="250"/>
    <n v="285201.81049043254"/>
    <n v="2376.6817540869379"/>
    <n v="287578.49224451947"/>
    <n v="215328.49224451953"/>
    <x v="0"/>
  </r>
  <r>
    <n v="250"/>
    <d v="2040-10-01T00:00:00"/>
    <x v="20"/>
    <n v="287578.49224451947"/>
    <n v="250"/>
    <n v="287828.49224451947"/>
    <n v="2398.5707687043287"/>
    <n v="290227.06301322381"/>
    <n v="217727.06301322384"/>
    <x v="0"/>
  </r>
  <r>
    <n v="251"/>
    <d v="2040-11-01T00:00:00"/>
    <x v="20"/>
    <n v="290227.06301322381"/>
    <n v="250"/>
    <n v="290477.06301322381"/>
    <n v="2420.6421917768653"/>
    <n v="292897.7052050007"/>
    <n v="220147.7052050007"/>
    <x v="0"/>
  </r>
  <r>
    <n v="252"/>
    <d v="2040-12-01T00:00:00"/>
    <x v="20"/>
    <n v="292897.7052050007"/>
    <n v="250"/>
    <n v="293147.7052050007"/>
    <n v="2442.8975433750056"/>
    <n v="295590.60274837574"/>
    <n v="222590.60274837571"/>
    <x v="21"/>
  </r>
  <r>
    <n v="253"/>
    <d v="2041-01-01T00:00:00"/>
    <x v="21"/>
    <n v="295590.60274837574"/>
    <n v="250"/>
    <n v="295840.60274837574"/>
    <n v="2465.3383562364643"/>
    <n v="298305.9411046122"/>
    <n v="225055.94110461217"/>
    <x v="0"/>
  </r>
  <r>
    <n v="254"/>
    <d v="2041-02-01T00:00:00"/>
    <x v="21"/>
    <n v="298305.9411046122"/>
    <n v="250"/>
    <n v="298555.9411046122"/>
    <n v="2487.9661758717684"/>
    <n v="301043.90728048398"/>
    <n v="227543.90728048392"/>
    <x v="0"/>
  </r>
  <r>
    <n v="255"/>
    <d v="2041-03-01T00:00:00"/>
    <x v="21"/>
    <n v="301043.90728048398"/>
    <n v="250"/>
    <n v="301293.90728048398"/>
    <n v="2510.7825606706997"/>
    <n v="303804.68984115467"/>
    <n v="230054.68984115461"/>
    <x v="0"/>
  </r>
  <r>
    <n v="256"/>
    <d v="2041-04-01T00:00:00"/>
    <x v="21"/>
    <n v="303804.68984115467"/>
    <n v="250"/>
    <n v="304054.68984115467"/>
    <n v="2533.7890820096222"/>
    <n v="306588.47892316431"/>
    <n v="232588.47892316425"/>
    <x v="0"/>
  </r>
  <r>
    <n v="257"/>
    <d v="2041-05-01T00:00:00"/>
    <x v="21"/>
    <n v="306588.47892316431"/>
    <n v="250"/>
    <n v="306838.47892316431"/>
    <n v="2556.9873243597026"/>
    <n v="309395.46624752402"/>
    <n v="235145.46624752396"/>
    <x v="0"/>
  </r>
  <r>
    <n v="258"/>
    <d v="2041-06-01T00:00:00"/>
    <x v="21"/>
    <n v="309395.46624752402"/>
    <n v="250"/>
    <n v="309645.46624752402"/>
    <n v="2580.3788853960336"/>
    <n v="312225.84513292008"/>
    <n v="237725.84513291999"/>
    <x v="0"/>
  </r>
  <r>
    <n v="259"/>
    <d v="2041-07-01T00:00:00"/>
    <x v="21"/>
    <n v="312225.84513292008"/>
    <n v="250"/>
    <n v="312475.84513292008"/>
    <n v="2603.9653761076675"/>
    <n v="315079.81050902774"/>
    <n v="240329.81050902765"/>
    <x v="0"/>
  </r>
  <r>
    <n v="260"/>
    <d v="2041-08-01T00:00:00"/>
    <x v="21"/>
    <n v="315079.81050902774"/>
    <n v="250"/>
    <n v="315329.81050902774"/>
    <n v="2627.7484209085646"/>
    <n v="317957.55892993632"/>
    <n v="242957.5589299362"/>
    <x v="0"/>
  </r>
  <r>
    <n v="261"/>
    <d v="2041-09-01T00:00:00"/>
    <x v="21"/>
    <n v="317957.55892993632"/>
    <n v="250"/>
    <n v="318207.55892993632"/>
    <n v="2651.7296577494694"/>
    <n v="320859.28858768579"/>
    <n v="245609.28858768567"/>
    <x v="0"/>
  </r>
  <r>
    <n v="262"/>
    <d v="2041-10-01T00:00:00"/>
    <x v="21"/>
    <n v="320859.28858768579"/>
    <n v="250"/>
    <n v="321109.28858768579"/>
    <n v="2675.9107382307147"/>
    <n v="323785.19932591653"/>
    <n v="248285.19932591639"/>
    <x v="0"/>
  </r>
  <r>
    <n v="263"/>
    <d v="2041-11-01T00:00:00"/>
    <x v="21"/>
    <n v="323785.19932591653"/>
    <n v="250"/>
    <n v="324035.19932591653"/>
    <n v="2700.2933277159709"/>
    <n v="326735.49265363248"/>
    <n v="250985.49265363236"/>
    <x v="0"/>
  </r>
  <r>
    <n v="264"/>
    <d v="2041-12-01T00:00:00"/>
    <x v="21"/>
    <n v="326735.49265363248"/>
    <n v="250"/>
    <n v="326985.49265363248"/>
    <n v="2724.8791054469375"/>
    <n v="329710.3717590794"/>
    <n v="253710.37175907931"/>
    <x v="22"/>
  </r>
  <r>
    <n v="265"/>
    <d v="2042-01-01T00:00:00"/>
    <x v="22"/>
    <n v="329710.3717590794"/>
    <n v="250"/>
    <n v="329960.3717590794"/>
    <n v="2749.6697646589951"/>
    <n v="332710.04152373841"/>
    <n v="256460.0415237383"/>
    <x v="0"/>
  </r>
  <r>
    <n v="266"/>
    <d v="2042-02-01T00:00:00"/>
    <x v="22"/>
    <n v="332710.04152373841"/>
    <n v="250"/>
    <n v="332960.04152373841"/>
    <n v="2774.6670126978202"/>
    <n v="335734.70853643626"/>
    <n v="259234.70853643611"/>
    <x v="0"/>
  </r>
  <r>
    <n v="267"/>
    <d v="2042-03-01T00:00:00"/>
    <x v="22"/>
    <n v="335734.70853643626"/>
    <n v="250"/>
    <n v="335984.70853643626"/>
    <n v="2799.8725711369689"/>
    <n v="338784.58110757323"/>
    <n v="262034.58110757309"/>
    <x v="0"/>
  </r>
  <r>
    <n v="268"/>
    <d v="2042-04-01T00:00:00"/>
    <x v="22"/>
    <n v="338784.58110757323"/>
    <n v="250"/>
    <n v="339034.58110757323"/>
    <n v="2825.2881758964436"/>
    <n v="341859.86928346968"/>
    <n v="264859.86928346951"/>
    <x v="0"/>
  </r>
  <r>
    <n v="269"/>
    <d v="2042-05-01T00:00:00"/>
    <x v="22"/>
    <n v="341859.86928346968"/>
    <n v="250"/>
    <n v="342109.86928346968"/>
    <n v="2850.9155773622474"/>
    <n v="344960.78486083192"/>
    <n v="267710.78486083174"/>
    <x v="0"/>
  </r>
  <r>
    <n v="270"/>
    <d v="2042-06-01T00:00:00"/>
    <x v="22"/>
    <n v="344960.78486083192"/>
    <n v="250"/>
    <n v="345210.78486083192"/>
    <n v="2876.7565405069327"/>
    <n v="348087.54140133888"/>
    <n v="270587.54140133865"/>
    <x v="0"/>
  </r>
  <r>
    <n v="271"/>
    <d v="2042-07-01T00:00:00"/>
    <x v="22"/>
    <n v="348087.54140133888"/>
    <n v="250"/>
    <n v="348337.54140133888"/>
    <n v="2902.8128450111572"/>
    <n v="351240.35424635006"/>
    <n v="273490.35424634983"/>
    <x v="0"/>
  </r>
  <r>
    <n v="272"/>
    <d v="2042-08-01T00:00:00"/>
    <x v="22"/>
    <n v="351240.35424635006"/>
    <n v="250"/>
    <n v="351490.35424635006"/>
    <n v="2929.0862853862504"/>
    <n v="354419.4405317363"/>
    <n v="276419.44053173607"/>
    <x v="0"/>
  </r>
  <r>
    <n v="273"/>
    <d v="2042-09-01T00:00:00"/>
    <x v="22"/>
    <n v="354419.4405317363"/>
    <n v="250"/>
    <n v="354669.4405317363"/>
    <n v="2955.5786710978023"/>
    <n v="357625.01920283411"/>
    <n v="279375.01920283388"/>
    <x v="0"/>
  </r>
  <r>
    <n v="274"/>
    <d v="2042-10-01T00:00:00"/>
    <x v="22"/>
    <n v="357625.01920283411"/>
    <n v="250"/>
    <n v="357875.01920283411"/>
    <n v="2982.2918266902843"/>
    <n v="360857.31102952437"/>
    <n v="282357.31102952413"/>
    <x v="0"/>
  </r>
  <r>
    <n v="275"/>
    <d v="2042-11-01T00:00:00"/>
    <x v="22"/>
    <n v="360857.31102952437"/>
    <n v="250"/>
    <n v="361107.31102952437"/>
    <n v="3009.2275919127032"/>
    <n v="364116.5386214371"/>
    <n v="285366.53862143686"/>
    <x v="0"/>
  </r>
  <r>
    <n v="276"/>
    <d v="2042-12-01T00:00:00"/>
    <x v="22"/>
    <n v="364116.5386214371"/>
    <n v="250"/>
    <n v="364366.5386214371"/>
    <n v="3036.3878218453092"/>
    <n v="367402.9264432824"/>
    <n v="288402.92644328217"/>
    <x v="23"/>
  </r>
  <r>
    <n v="277"/>
    <d v="2043-01-01T00:00:00"/>
    <x v="23"/>
    <n v="367402.9264432824"/>
    <n v="250"/>
    <n v="367652.9264432824"/>
    <n v="3063.7743870273534"/>
    <n v="370716.70083030977"/>
    <n v="291466.70083030954"/>
    <x v="0"/>
  </r>
  <r>
    <n v="278"/>
    <d v="2043-02-01T00:00:00"/>
    <x v="23"/>
    <n v="370716.70083030977"/>
    <n v="250"/>
    <n v="370966.70083030977"/>
    <n v="3091.3891735859147"/>
    <n v="374058.09000389569"/>
    <n v="294558.09000389546"/>
    <x v="0"/>
  </r>
  <r>
    <n v="279"/>
    <d v="2043-03-01T00:00:00"/>
    <x v="23"/>
    <n v="374058.09000389569"/>
    <n v="250"/>
    <n v="374308.09000389569"/>
    <n v="3119.2340833657972"/>
    <n v="377427.32408726151"/>
    <n v="297677.32408726128"/>
    <x v="0"/>
  </r>
  <r>
    <n v="280"/>
    <d v="2043-04-01T00:00:00"/>
    <x v="23"/>
    <n v="377427.32408726151"/>
    <n v="250"/>
    <n v="377677.32408726151"/>
    <n v="3147.3110340605126"/>
    <n v="380824.635121322"/>
    <n v="300824.63512132177"/>
    <x v="0"/>
  </r>
  <r>
    <n v="281"/>
    <d v="2043-05-01T00:00:00"/>
    <x v="23"/>
    <n v="380824.635121322"/>
    <n v="250"/>
    <n v="381074.635121322"/>
    <n v="3175.6219593443502"/>
    <n v="384250.25708066637"/>
    <n v="304000.25708066614"/>
    <x v="0"/>
  </r>
  <r>
    <n v="282"/>
    <d v="2043-06-01T00:00:00"/>
    <x v="23"/>
    <n v="384250.25708066637"/>
    <n v="250"/>
    <n v="384500.25708066637"/>
    <n v="3204.1688090055532"/>
    <n v="387704.4258896719"/>
    <n v="307204.42588967166"/>
    <x v="0"/>
  </r>
  <r>
    <n v="283"/>
    <d v="2043-07-01T00:00:00"/>
    <x v="23"/>
    <n v="387704.4258896719"/>
    <n v="250"/>
    <n v="387954.4258896719"/>
    <n v="3232.9535490805993"/>
    <n v="391187.37943875248"/>
    <n v="310437.37943875225"/>
    <x v="0"/>
  </r>
  <r>
    <n v="284"/>
    <d v="2043-08-01T00:00:00"/>
    <x v="23"/>
    <n v="391187.37943875248"/>
    <n v="250"/>
    <n v="391437.37943875248"/>
    <n v="3261.9781619896039"/>
    <n v="394699.35760074208"/>
    <n v="313699.35760074185"/>
    <x v="0"/>
  </r>
  <r>
    <n v="285"/>
    <d v="2043-09-01T00:00:00"/>
    <x v="23"/>
    <n v="394699.35760074208"/>
    <n v="250"/>
    <n v="394949.35760074208"/>
    <n v="3291.2446466728506"/>
    <n v="398240.60224741494"/>
    <n v="316990.6022474147"/>
    <x v="0"/>
  </r>
  <r>
    <n v="286"/>
    <d v="2043-10-01T00:00:00"/>
    <x v="23"/>
    <n v="398240.60224741494"/>
    <n v="250"/>
    <n v="398490.60224741494"/>
    <n v="3320.7550187284578"/>
    <n v="401811.35726614337"/>
    <n v="320311.35726614314"/>
    <x v="0"/>
  </r>
  <r>
    <n v="287"/>
    <d v="2043-11-01T00:00:00"/>
    <x v="23"/>
    <n v="401811.35726614337"/>
    <n v="250"/>
    <n v="402061.35726614337"/>
    <n v="3350.5113105511946"/>
    <n v="405411.86857669457"/>
    <n v="323661.86857669434"/>
    <x v="0"/>
  </r>
  <r>
    <n v="288"/>
    <d v="2043-12-01T00:00:00"/>
    <x v="23"/>
    <n v="405411.86857669457"/>
    <n v="250"/>
    <n v="405661.86857669457"/>
    <n v="3380.5155714724547"/>
    <n v="409042.38414816704"/>
    <n v="327042.38414816681"/>
    <x v="24"/>
  </r>
  <r>
    <n v="289"/>
    <d v="2044-01-01T00:00:00"/>
    <x v="24"/>
    <n v="409042.38414816704"/>
    <n v="250"/>
    <n v="409292.38414816704"/>
    <n v="3410.769867901392"/>
    <n v="412703.15401606844"/>
    <n v="330453.15401606821"/>
    <x v="0"/>
  </r>
  <r>
    <n v="290"/>
    <d v="2044-02-01T00:00:00"/>
    <x v="24"/>
    <n v="412703.15401606844"/>
    <n v="250"/>
    <n v="412953.15401606844"/>
    <n v="3441.2762834672371"/>
    <n v="416394.43029953568"/>
    <n v="333894.43029953545"/>
    <x v="0"/>
  </r>
  <r>
    <n v="291"/>
    <d v="2044-03-01T00:00:00"/>
    <x v="24"/>
    <n v="416394.43029953568"/>
    <n v="250"/>
    <n v="416644.43029953568"/>
    <n v="3472.0369191627974"/>
    <n v="420116.46721869847"/>
    <n v="337366.46721869824"/>
    <x v="0"/>
  </r>
  <r>
    <n v="292"/>
    <d v="2044-04-01T00:00:00"/>
    <x v="24"/>
    <n v="420116.46721869847"/>
    <n v="250"/>
    <n v="420366.46721869847"/>
    <n v="3503.0538934891538"/>
    <n v="423869.52111218765"/>
    <n v="340869.52111218742"/>
    <x v="0"/>
  </r>
  <r>
    <n v="293"/>
    <d v="2044-05-01T00:00:00"/>
    <x v="24"/>
    <n v="423869.52111218765"/>
    <n v="250"/>
    <n v="424119.52111218765"/>
    <n v="3534.3293426015639"/>
    <n v="427653.85045478924"/>
    <n v="344403.850454789"/>
    <x v="0"/>
  </r>
  <r>
    <n v="294"/>
    <d v="2044-06-01T00:00:00"/>
    <x v="24"/>
    <n v="427653.85045478924"/>
    <n v="250"/>
    <n v="427903.85045478924"/>
    <n v="3565.8654204565769"/>
    <n v="431469.71587524581"/>
    <n v="347969.71587524557"/>
    <x v="0"/>
  </r>
  <r>
    <n v="295"/>
    <d v="2044-07-01T00:00:00"/>
    <x v="24"/>
    <n v="431469.71587524581"/>
    <n v="250"/>
    <n v="431719.71587524581"/>
    <n v="3597.6642989603815"/>
    <n v="435317.38017420616"/>
    <n v="351567.38017420593"/>
    <x v="0"/>
  </r>
  <r>
    <n v="296"/>
    <d v="2044-08-01T00:00:00"/>
    <x v="24"/>
    <n v="435317.38017420616"/>
    <n v="250"/>
    <n v="435567.38017420616"/>
    <n v="3629.7281681183845"/>
    <n v="439197.10834232456"/>
    <n v="355197.10834232433"/>
    <x v="0"/>
  </r>
  <r>
    <n v="297"/>
    <d v="2044-09-01T00:00:00"/>
    <x v="24"/>
    <n v="439197.10834232456"/>
    <n v="250"/>
    <n v="439447.10834232456"/>
    <n v="3662.0592361860381"/>
    <n v="443109.16757851059"/>
    <n v="358859.16757851036"/>
    <x v="0"/>
  </r>
  <r>
    <n v="298"/>
    <d v="2044-10-01T00:00:00"/>
    <x v="24"/>
    <n v="443109.16757851059"/>
    <n v="250"/>
    <n v="443359.16757851059"/>
    <n v="3694.6597298209217"/>
    <n v="447053.8273083315"/>
    <n v="362553.82730833127"/>
    <x v="0"/>
  </r>
  <r>
    <n v="299"/>
    <d v="2044-11-01T00:00:00"/>
    <x v="24"/>
    <n v="447053.8273083315"/>
    <n v="250"/>
    <n v="447303.8273083315"/>
    <n v="3727.5318942360959"/>
    <n v="451031.3592025676"/>
    <n v="366281.35920256737"/>
    <x v="0"/>
  </r>
  <r>
    <n v="300"/>
    <d v="2044-12-01T00:00:00"/>
    <x v="24"/>
    <n v="451031.3592025676"/>
    <n v="250"/>
    <n v="451281.3592025676"/>
    <n v="3760.67799335473"/>
    <n v="455042.03719592234"/>
    <n v="370042.03719592211"/>
    <x v="25"/>
  </r>
  <r>
    <n v="301"/>
    <d v="2045-01-01T00:00:00"/>
    <x v="25"/>
    <n v="455042.03719592234"/>
    <n v="250"/>
    <n v="455292.03719592234"/>
    <n v="3794.1003099660193"/>
    <n v="459086.13750588836"/>
    <n v="373836.13750588812"/>
    <x v="0"/>
  </r>
  <r>
    <n v="302"/>
    <d v="2045-02-01T00:00:00"/>
    <x v="25"/>
    <n v="459086.13750588836"/>
    <n v="250"/>
    <n v="459336.13750588836"/>
    <n v="3827.801145882403"/>
    <n v="463163.93865177076"/>
    <n v="377663.93865177053"/>
    <x v="0"/>
  </r>
  <r>
    <n v="303"/>
    <d v="2045-03-01T00:00:00"/>
    <x v="25"/>
    <n v="463163.93865177076"/>
    <n v="250"/>
    <n v="463413.93865177076"/>
    <n v="3861.7828220980896"/>
    <n v="467275.72147386888"/>
    <n v="381525.72147386865"/>
    <x v="0"/>
  </r>
  <r>
    <n v="304"/>
    <d v="2045-04-01T00:00:00"/>
    <x v="25"/>
    <n v="467275.72147386888"/>
    <n v="250"/>
    <n v="467525.72147386888"/>
    <n v="3896.0476789489071"/>
    <n v="471421.76915281778"/>
    <n v="385421.76915281755"/>
    <x v="0"/>
  </r>
  <r>
    <n v="305"/>
    <d v="2045-05-01T00:00:00"/>
    <x v="25"/>
    <n v="471421.76915281778"/>
    <n v="250"/>
    <n v="471671.76915281778"/>
    <n v="3930.5980762734816"/>
    <n v="475602.36722909124"/>
    <n v="389352.367229091"/>
    <x v="0"/>
  </r>
  <r>
    <n v="306"/>
    <d v="2045-06-01T00:00:00"/>
    <x v="25"/>
    <n v="475602.36722909124"/>
    <n v="250"/>
    <n v="475852.36722909124"/>
    <n v="3965.4363935757601"/>
    <n v="479817.80362266698"/>
    <n v="393317.80362266675"/>
    <x v="0"/>
  </r>
  <r>
    <n v="307"/>
    <d v="2045-07-01T00:00:00"/>
    <x v="25"/>
    <n v="479817.80362266698"/>
    <n v="250"/>
    <n v="480067.80362266698"/>
    <n v="4000.5650301888913"/>
    <n v="484068.36865285586"/>
    <n v="397318.36865285563"/>
    <x v="0"/>
  </r>
  <r>
    <n v="308"/>
    <d v="2045-08-01T00:00:00"/>
    <x v="25"/>
    <n v="484068.36865285586"/>
    <n v="250"/>
    <n v="484318.36865285586"/>
    <n v="4035.9864054404657"/>
    <n v="488354.35505829635"/>
    <n v="401354.35505829612"/>
    <x v="0"/>
  </r>
  <r>
    <n v="309"/>
    <d v="2045-09-01T00:00:00"/>
    <x v="25"/>
    <n v="488354.35505829635"/>
    <n v="250"/>
    <n v="488604.35505829635"/>
    <n v="4071.7029588191363"/>
    <n v="492676.05801711546"/>
    <n v="405426.05801711523"/>
    <x v="0"/>
  </r>
  <r>
    <n v="310"/>
    <d v="2045-10-01T00:00:00"/>
    <x v="25"/>
    <n v="492676.05801711546"/>
    <n v="250"/>
    <n v="492926.05801711546"/>
    <n v="4107.7171501426292"/>
    <n v="497033.77516725811"/>
    <n v="409533.77516725787"/>
    <x v="0"/>
  </r>
  <r>
    <n v="311"/>
    <d v="2045-11-01T00:00:00"/>
    <x v="25"/>
    <n v="497033.77516725811"/>
    <n v="250"/>
    <n v="497283.77516725811"/>
    <n v="4144.0314597271508"/>
    <n v="501427.80662698526"/>
    <n v="413677.80662698502"/>
    <x v="0"/>
  </r>
  <r>
    <n v="312"/>
    <d v="2045-12-01T00:00:00"/>
    <x v="25"/>
    <n v="501427.80662698526"/>
    <n v="250"/>
    <n v="501677.80662698526"/>
    <n v="4180.6483885582102"/>
    <n v="505858.45501554344"/>
    <n v="417858.45501554321"/>
    <x v="26"/>
  </r>
  <r>
    <n v="313"/>
    <d v="2046-01-01T00:00:00"/>
    <x v="26"/>
    <n v="505858.45501554344"/>
    <n v="250"/>
    <n v="506108.45501554344"/>
    <n v="4217.570458462862"/>
    <n v="510326.02547400631"/>
    <n v="422076.02547400608"/>
    <x v="0"/>
  </r>
  <r>
    <n v="314"/>
    <d v="2046-02-01T00:00:00"/>
    <x v="26"/>
    <n v="510326.02547400631"/>
    <n v="250"/>
    <n v="510576.02547400631"/>
    <n v="4254.8002122833859"/>
    <n v="514830.8256862897"/>
    <n v="426330.82568628946"/>
    <x v="0"/>
  </r>
  <r>
    <n v="315"/>
    <d v="2046-03-01T00:00:00"/>
    <x v="26"/>
    <n v="514830.8256862897"/>
    <n v="250"/>
    <n v="515080.8256862897"/>
    <n v="4292.340214052414"/>
    <n v="519373.16590034211"/>
    <n v="430623.16590034188"/>
    <x v="0"/>
  </r>
  <r>
    <n v="316"/>
    <d v="2046-04-01T00:00:00"/>
    <x v="26"/>
    <n v="519373.16590034211"/>
    <n v="250"/>
    <n v="519623.16590034211"/>
    <n v="4330.1930491695175"/>
    <n v="523953.3589495116"/>
    <n v="434953.35894951137"/>
    <x v="0"/>
  </r>
  <r>
    <n v="317"/>
    <d v="2046-05-01T00:00:00"/>
    <x v="26"/>
    <n v="523953.3589495116"/>
    <n v="250"/>
    <n v="524203.3589495116"/>
    <n v="4368.3613245792631"/>
    <n v="528571.72027409088"/>
    <n v="439321.72027409065"/>
    <x v="0"/>
  </r>
  <r>
    <n v="318"/>
    <d v="2046-06-01T00:00:00"/>
    <x v="26"/>
    <n v="528571.72027409088"/>
    <n v="250"/>
    <n v="528821.72027409088"/>
    <n v="4406.847668950757"/>
    <n v="533228.56794304168"/>
    <n v="443728.56794304139"/>
    <x v="0"/>
  </r>
  <r>
    <n v="319"/>
    <d v="2046-07-01T00:00:00"/>
    <x v="26"/>
    <n v="533228.56794304168"/>
    <n v="250"/>
    <n v="533478.56794304168"/>
    <n v="4445.6547328586803"/>
    <n v="537924.22267590032"/>
    <n v="448174.22267590009"/>
    <x v="0"/>
  </r>
  <r>
    <n v="320"/>
    <d v="2046-08-01T00:00:00"/>
    <x v="26"/>
    <n v="537924.22267590032"/>
    <n v="250"/>
    <n v="538174.22267590032"/>
    <n v="4484.7851889658359"/>
    <n v="542659.00786486617"/>
    <n v="452659.00786486594"/>
    <x v="0"/>
  </r>
  <r>
    <n v="321"/>
    <d v="2046-09-01T00:00:00"/>
    <x v="26"/>
    <n v="542659.00786486617"/>
    <n v="250"/>
    <n v="542909.00786486617"/>
    <n v="4524.2417322072179"/>
    <n v="547433.24959707342"/>
    <n v="457183.24959707318"/>
    <x v="0"/>
  </r>
  <r>
    <n v="322"/>
    <d v="2046-10-01T00:00:00"/>
    <x v="26"/>
    <n v="547433.24959707342"/>
    <n v="250"/>
    <n v="547683.24959707342"/>
    <n v="4564.0270799756117"/>
    <n v="552247.276677049"/>
    <n v="461747.27667704882"/>
    <x v="0"/>
  </r>
  <r>
    <n v="323"/>
    <d v="2046-11-01T00:00:00"/>
    <x v="26"/>
    <n v="552247.276677049"/>
    <n v="250"/>
    <n v="552497.276677049"/>
    <n v="4604.1439723087415"/>
    <n v="557101.42064935772"/>
    <n v="466351.42064935755"/>
    <x v="0"/>
  </r>
  <r>
    <n v="324"/>
    <d v="2046-12-01T00:00:00"/>
    <x v="26"/>
    <n v="557101.42064935772"/>
    <n v="250"/>
    <n v="557351.42064935772"/>
    <n v="4644.5951720779813"/>
    <n v="561996.01582143572"/>
    <n v="470996.01582143555"/>
    <x v="27"/>
  </r>
  <r>
    <n v="325"/>
    <d v="2047-01-01T00:00:00"/>
    <x v="27"/>
    <n v="561996.01582143572"/>
    <n v="250"/>
    <n v="562246.01582143572"/>
    <n v="4685.383465178631"/>
    <n v="566931.39928661438"/>
    <n v="475681.39928661415"/>
    <x v="0"/>
  </r>
  <r>
    <n v="326"/>
    <d v="2047-02-01T00:00:00"/>
    <x v="27"/>
    <n v="566931.39928661438"/>
    <n v="250"/>
    <n v="567181.39928661438"/>
    <n v="4726.511660721786"/>
    <n v="571907.91094733612"/>
    <n v="480407.91094733594"/>
    <x v="0"/>
  </r>
  <r>
    <n v="327"/>
    <d v="2047-03-01T00:00:00"/>
    <x v="27"/>
    <n v="571907.91094733612"/>
    <n v="250"/>
    <n v="572157.91094733612"/>
    <n v="4767.9825912278011"/>
    <n v="576925.89353856386"/>
    <n v="485175.89353856375"/>
    <x v="0"/>
  </r>
  <r>
    <n v="328"/>
    <d v="2047-04-01T00:00:00"/>
    <x v="27"/>
    <n v="576925.89353856386"/>
    <n v="250"/>
    <n v="577175.89353856386"/>
    <n v="4809.7991128213653"/>
    <n v="581985.69265138521"/>
    <n v="489985.69265138509"/>
    <x v="0"/>
  </r>
  <r>
    <n v="329"/>
    <d v="2047-05-01T00:00:00"/>
    <x v="27"/>
    <n v="581985.69265138521"/>
    <n v="250"/>
    <n v="582235.69265138521"/>
    <n v="4851.9641054282101"/>
    <n v="587087.65675681341"/>
    <n v="494837.65675681329"/>
    <x v="0"/>
  </r>
  <r>
    <n v="330"/>
    <d v="2047-06-01T00:00:00"/>
    <x v="27"/>
    <n v="587087.65675681341"/>
    <n v="250"/>
    <n v="587337.65675681341"/>
    <n v="4894.4804729734451"/>
    <n v="592232.13722978684"/>
    <n v="499732.13722978672"/>
    <x v="0"/>
  </r>
  <r>
    <n v="331"/>
    <d v="2047-07-01T00:00:00"/>
    <x v="27"/>
    <n v="592232.13722978684"/>
    <n v="250"/>
    <n v="592482.13722978684"/>
    <n v="4937.3511435815572"/>
    <n v="597419.4883733684"/>
    <n v="504669.48837336828"/>
    <x v="0"/>
  </r>
  <r>
    <n v="332"/>
    <d v="2047-08-01T00:00:00"/>
    <x v="27"/>
    <n v="597419.4883733684"/>
    <n v="250"/>
    <n v="597669.4883733684"/>
    <n v="4980.5790697780703"/>
    <n v="602650.06744314649"/>
    <n v="509650.06744314637"/>
    <x v="0"/>
  </r>
  <r>
    <n v="333"/>
    <d v="2047-09-01T00:00:00"/>
    <x v="27"/>
    <n v="602650.06744314649"/>
    <n v="250"/>
    <n v="602900.06744314649"/>
    <n v="5024.167228692887"/>
    <n v="607924.2346718394"/>
    <n v="514674.23467183928"/>
    <x v="0"/>
  </r>
  <r>
    <n v="334"/>
    <d v="2047-10-01T00:00:00"/>
    <x v="27"/>
    <n v="607924.2346718394"/>
    <n v="250"/>
    <n v="608174.2346718394"/>
    <n v="5068.1186222653287"/>
    <n v="613242.35329410469"/>
    <n v="519742.35329410463"/>
    <x v="0"/>
  </r>
  <r>
    <n v="335"/>
    <d v="2047-11-01T00:00:00"/>
    <x v="27"/>
    <n v="613242.35329410469"/>
    <n v="250"/>
    <n v="613492.35329410469"/>
    <n v="5112.4362774508727"/>
    <n v="618604.78957155556"/>
    <n v="524854.78957155545"/>
    <x v="0"/>
  </r>
  <r>
    <n v="336"/>
    <d v="2047-12-01T00:00:00"/>
    <x v="27"/>
    <n v="618604.78957155556"/>
    <n v="250"/>
    <n v="618854.78957155556"/>
    <n v="5157.1232464296299"/>
    <n v="624011.91281798517"/>
    <n v="530011.91281798505"/>
    <x v="28"/>
  </r>
  <r>
    <n v="337"/>
    <d v="2048-01-01T00:00:00"/>
    <x v="28"/>
    <n v="624011.91281798517"/>
    <n v="250"/>
    <n v="624261.91281798517"/>
    <n v="5202.1826068165428"/>
    <n v="629464.09542480169"/>
    <n v="535214.09542480158"/>
    <x v="0"/>
  </r>
  <r>
    <n v="338"/>
    <d v="2048-02-01T00:00:00"/>
    <x v="28"/>
    <n v="629464.09542480169"/>
    <n v="250"/>
    <n v="629714.09542480169"/>
    <n v="5247.6174618733476"/>
    <n v="634961.71288667503"/>
    <n v="540461.71288667491"/>
    <x v="0"/>
  </r>
  <r>
    <n v="339"/>
    <d v="2048-03-01T00:00:00"/>
    <x v="28"/>
    <n v="634961.71288667503"/>
    <n v="250"/>
    <n v="635211.71288667503"/>
    <n v="5293.4309407222918"/>
    <n v="640505.14382739738"/>
    <n v="545755.14382739726"/>
    <x v="0"/>
  </r>
  <r>
    <n v="340"/>
    <d v="2048-04-01T00:00:00"/>
    <x v="28"/>
    <n v="640505.14382739738"/>
    <n v="250"/>
    <n v="640755.14382739738"/>
    <n v="5339.6261985616447"/>
    <n v="646094.77002595901"/>
    <n v="551094.77002595889"/>
    <x v="0"/>
  </r>
  <r>
    <n v="341"/>
    <d v="2048-05-01T00:00:00"/>
    <x v="28"/>
    <n v="646094.77002595901"/>
    <n v="250"/>
    <n v="646344.77002595901"/>
    <n v="5386.206416882992"/>
    <n v="651730.97644284205"/>
    <n v="556480.97644284193"/>
    <x v="0"/>
  </r>
  <r>
    <n v="342"/>
    <d v="2048-06-01T00:00:00"/>
    <x v="28"/>
    <n v="651730.97644284205"/>
    <n v="250"/>
    <n v="651980.97644284205"/>
    <n v="5433.17480369035"/>
    <n v="657414.15124653245"/>
    <n v="561914.15124653233"/>
    <x v="0"/>
  </r>
  <r>
    <n v="343"/>
    <d v="2048-07-01T00:00:00"/>
    <x v="28"/>
    <n v="657414.15124653245"/>
    <n v="250"/>
    <n v="657664.15124653245"/>
    <n v="5480.5345937211041"/>
    <n v="663144.6858402536"/>
    <n v="567394.68584025349"/>
    <x v="0"/>
  </r>
  <r>
    <n v="344"/>
    <d v="2048-08-01T00:00:00"/>
    <x v="28"/>
    <n v="663144.6858402536"/>
    <n v="250"/>
    <n v="663394.6858402536"/>
    <n v="5528.2890486687802"/>
    <n v="668922.97488892241"/>
    <n v="572922.9748889223"/>
    <x v="0"/>
  </r>
  <r>
    <n v="345"/>
    <d v="2048-09-01T00:00:00"/>
    <x v="28"/>
    <n v="668922.97488892241"/>
    <n v="250"/>
    <n v="669172.97488892241"/>
    <n v="5576.4414574076864"/>
    <n v="674749.41634633008"/>
    <n v="578499.41634632996"/>
    <x v="0"/>
  </r>
  <r>
    <n v="346"/>
    <d v="2048-10-01T00:00:00"/>
    <x v="28"/>
    <n v="674749.41634633008"/>
    <n v="250"/>
    <n v="674999.41634633008"/>
    <n v="5624.995136219417"/>
    <n v="680624.41148254951"/>
    <n v="584124.41148254939"/>
    <x v="0"/>
  </r>
  <r>
    <n v="347"/>
    <d v="2048-11-01T00:00:00"/>
    <x v="28"/>
    <n v="680624.41148254951"/>
    <n v="250"/>
    <n v="680874.41148254951"/>
    <n v="5673.9534290212459"/>
    <n v="686548.3649115708"/>
    <n v="589798.36491157068"/>
    <x v="0"/>
  </r>
  <r>
    <n v="348"/>
    <d v="2048-12-01T00:00:00"/>
    <x v="28"/>
    <n v="686548.3649115708"/>
    <n v="250"/>
    <n v="686798.3649115708"/>
    <n v="5723.3197075964235"/>
    <n v="692521.68461916724"/>
    <n v="595521.68461916712"/>
    <x v="29"/>
  </r>
  <r>
    <n v="349"/>
    <d v="2049-01-01T00:00:00"/>
    <x v="29"/>
    <n v="692521.68461916724"/>
    <n v="250"/>
    <n v="692771.68461916724"/>
    <n v="5773.097371826394"/>
    <n v="698544.78199099365"/>
    <n v="601294.78199099354"/>
    <x v="0"/>
  </r>
  <r>
    <n v="350"/>
    <d v="2049-02-01T00:00:00"/>
    <x v="29"/>
    <n v="698544.78199099365"/>
    <n v="250"/>
    <n v="698794.78199099365"/>
    <n v="5823.2898499249468"/>
    <n v="704618.07184091862"/>
    <n v="607118.07184091851"/>
    <x v="0"/>
  </r>
  <r>
    <n v="351"/>
    <d v="2049-03-01T00:00:00"/>
    <x v="29"/>
    <n v="704618.07184091862"/>
    <n v="250"/>
    <n v="704868.07184091862"/>
    <n v="5873.9005986743214"/>
    <n v="710741.97243959294"/>
    <n v="612991.97243959282"/>
    <x v="0"/>
  </r>
  <r>
    <n v="352"/>
    <d v="2049-04-01T00:00:00"/>
    <x v="29"/>
    <n v="710741.97243959294"/>
    <n v="250"/>
    <n v="710991.97243959294"/>
    <n v="5924.9331036632748"/>
    <n v="716916.9055432562"/>
    <n v="618916.90554325609"/>
    <x v="0"/>
  </r>
  <r>
    <n v="353"/>
    <d v="2049-05-01T00:00:00"/>
    <x v="29"/>
    <n v="716916.9055432562"/>
    <n v="250"/>
    <n v="717166.9055432562"/>
    <n v="5976.3908795271345"/>
    <n v="723143.29642278329"/>
    <n v="624893.29642278317"/>
    <x v="0"/>
  </r>
  <r>
    <n v="354"/>
    <d v="2049-06-01T00:00:00"/>
    <x v="29"/>
    <n v="723143.29642278329"/>
    <n v="250"/>
    <n v="723393.29642278329"/>
    <n v="6028.2774701898607"/>
    <n v="729421.57389297313"/>
    <n v="630921.57389297301"/>
    <x v="0"/>
  </r>
  <r>
    <n v="355"/>
    <d v="2049-07-01T00:00:00"/>
    <x v="29"/>
    <n v="729421.57389297313"/>
    <n v="250"/>
    <n v="729671.57389297313"/>
    <n v="6080.5964491081095"/>
    <n v="735752.17034208123"/>
    <n v="637002.17034208111"/>
    <x v="0"/>
  </r>
  <r>
    <n v="356"/>
    <d v="2049-08-01T00:00:00"/>
    <x v="29"/>
    <n v="735752.17034208123"/>
    <n v="250"/>
    <n v="736002.17034208123"/>
    <n v="6133.3514195173439"/>
    <n v="742135.52176159853"/>
    <n v="643135.52176159841"/>
    <x v="0"/>
  </r>
  <r>
    <n v="357"/>
    <d v="2049-09-01T00:00:00"/>
    <x v="29"/>
    <n v="742135.52176159853"/>
    <n v="250"/>
    <n v="742385.52176159853"/>
    <n v="6186.5460146799878"/>
    <n v="748572.06777627848"/>
    <n v="649322.06777627836"/>
    <x v="0"/>
  </r>
  <r>
    <n v="358"/>
    <d v="2049-10-01T00:00:00"/>
    <x v="29"/>
    <n v="748572.06777627848"/>
    <n v="250"/>
    <n v="748822.06777627848"/>
    <n v="6240.1838981356541"/>
    <n v="755062.25167441415"/>
    <n v="655562.25167441403"/>
    <x v="0"/>
  </r>
  <r>
    <n v="359"/>
    <d v="2049-11-01T00:00:00"/>
    <x v="29"/>
    <n v="755062.25167441415"/>
    <n v="250"/>
    <n v="755312.25167441415"/>
    <n v="6294.2687639534515"/>
    <n v="761606.52043836762"/>
    <n v="661856.5204383675"/>
    <x v="0"/>
  </r>
  <r>
    <n v="360"/>
    <d v="2049-12-01T00:00:00"/>
    <x v="29"/>
    <n v="761606.52043836762"/>
    <n v="250"/>
    <n v="761856.52043836762"/>
    <n v="6348.8043369863972"/>
    <n v="768205.32477535401"/>
    <n v="668205.32477535389"/>
    <x v="30"/>
  </r>
  <r>
    <n v="361"/>
    <d v="2050-01-01T00:00:00"/>
    <x v="30"/>
    <n v="768205.32477535401"/>
    <n v="250"/>
    <n v="768455.32477535401"/>
    <n v="6403.7943731279502"/>
    <n v="774859.11914848199"/>
    <n v="674609.11914848187"/>
    <x v="0"/>
  </r>
  <r>
    <n v="362"/>
    <d v="2050-02-01T00:00:00"/>
    <x v="30"/>
    <n v="774859.11914848199"/>
    <n v="250"/>
    <n v="775109.11914848199"/>
    <n v="6459.2426595706829"/>
    <n v="781568.36180805264"/>
    <n v="681068.36180805252"/>
    <x v="0"/>
  </r>
  <r>
    <n v="363"/>
    <d v="2050-03-01T00:00:00"/>
    <x v="30"/>
    <n v="781568.36180805264"/>
    <n v="250"/>
    <n v="781818.36180805264"/>
    <n v="6515.1530150671051"/>
    <n v="788333.51482311974"/>
    <n v="687583.51482311962"/>
    <x v="0"/>
  </r>
  <r>
    <n v="364"/>
    <d v="2050-04-01T00:00:00"/>
    <x v="30"/>
    <n v="788333.51482311974"/>
    <n v="250"/>
    <n v="788583.51482311974"/>
    <n v="6571.5292901926641"/>
    <n v="795155.04411331238"/>
    <n v="694155.04411331227"/>
    <x v="0"/>
  </r>
  <r>
    <n v="365"/>
    <d v="2050-05-01T00:00:00"/>
    <x v="30"/>
    <n v="795155.04411331238"/>
    <n v="250"/>
    <n v="795405.04411331238"/>
    <n v="6628.3753676109363"/>
    <n v="802033.41948092333"/>
    <n v="700783.41948092321"/>
    <x v="0"/>
  </r>
  <r>
    <n v="366"/>
    <d v="2050-06-01T00:00:00"/>
    <x v="30"/>
    <n v="802033.41948092333"/>
    <n v="250"/>
    <n v="802283.41948092333"/>
    <n v="6685.6951623410278"/>
    <n v="808969.11464326433"/>
    <n v="707469.11464326421"/>
    <x v="0"/>
  </r>
  <r>
    <n v="367"/>
    <d v="2050-07-01T00:00:00"/>
    <x v="30"/>
    <n v="808969.11464326433"/>
    <n v="250"/>
    <n v="809219.11464326433"/>
    <n v="6743.4926220272027"/>
    <n v="815962.6072652915"/>
    <n v="714212.60726529139"/>
    <x v="0"/>
  </r>
  <r>
    <n v="368"/>
    <d v="2050-08-01T00:00:00"/>
    <x v="30"/>
    <n v="815962.6072652915"/>
    <n v="250"/>
    <n v="816212.6072652915"/>
    <n v="6801.771727210762"/>
    <n v="823014.37899250223"/>
    <n v="721014.37899250211"/>
    <x v="0"/>
  </r>
  <r>
    <n v="369"/>
    <d v="2050-09-01T00:00:00"/>
    <x v="30"/>
    <n v="823014.37899250223"/>
    <n v="250"/>
    <n v="823264.37899250223"/>
    <n v="6860.5364916041854"/>
    <n v="830124.9154841064"/>
    <n v="727874.91548410628"/>
    <x v="0"/>
  </r>
  <r>
    <n v="370"/>
    <d v="2050-10-01T00:00:00"/>
    <x v="30"/>
    <n v="830124.9154841064"/>
    <n v="250"/>
    <n v="830374.9154841064"/>
    <n v="6919.7909623675532"/>
    <n v="837294.70644647395"/>
    <n v="734794.70644647384"/>
    <x v="0"/>
  </r>
  <r>
    <n v="371"/>
    <d v="2050-11-01T00:00:00"/>
    <x v="30"/>
    <n v="837294.70644647395"/>
    <n v="250"/>
    <n v="837544.70644647395"/>
    <n v="6979.5392203872825"/>
    <n v="844524.24566686118"/>
    <n v="741774.24566686107"/>
    <x v="0"/>
  </r>
  <r>
    <n v="372"/>
    <d v="2050-12-01T00:00:00"/>
    <x v="30"/>
    <n v="844524.24566686118"/>
    <n v="250"/>
    <n v="844774.24566686118"/>
    <n v="7039.7853805571767"/>
    <n v="851814.03104741836"/>
    <n v="748814.03104741825"/>
    <x v="31"/>
  </r>
  <r>
    <n v="373"/>
    <d v="2051-01-01T00:00:00"/>
    <x v="31"/>
    <n v="851814.03104741836"/>
    <n v="250"/>
    <n v="852064.03104741836"/>
    <n v="7100.5335920618199"/>
    <n v="859164.5646394802"/>
    <n v="755914.56463948009"/>
    <x v="0"/>
  </r>
  <r>
    <n v="374"/>
    <d v="2051-02-01T00:00:00"/>
    <x v="31"/>
    <n v="859164.5646394802"/>
    <n v="250"/>
    <n v="859414.5646394802"/>
    <n v="7161.7880386623347"/>
    <n v="866576.35267814249"/>
    <n v="763076.35267814237"/>
    <x v="0"/>
  </r>
  <r>
    <n v="375"/>
    <d v="2051-03-01T00:00:00"/>
    <x v="31"/>
    <n v="866576.35267814249"/>
    <n v="250"/>
    <n v="866826.35267814249"/>
    <n v="7223.5529389845206"/>
    <n v="874049.90561712696"/>
    <n v="770299.90561712685"/>
    <x v="0"/>
  </r>
  <r>
    <n v="376"/>
    <d v="2051-04-01T00:00:00"/>
    <x v="31"/>
    <n v="874049.90561712696"/>
    <n v="250"/>
    <n v="874299.90561712696"/>
    <n v="7285.8325468093908"/>
    <n v="881585.7381639363"/>
    <n v="777585.73816393618"/>
    <x v="0"/>
  </r>
  <r>
    <n v="377"/>
    <d v="2051-05-01T00:00:00"/>
    <x v="31"/>
    <n v="881585.7381639363"/>
    <n v="250"/>
    <n v="881835.7381639363"/>
    <n v="7348.6311513661358"/>
    <n v="889184.36931530247"/>
    <n v="784934.36931530235"/>
    <x v="0"/>
  </r>
  <r>
    <n v="378"/>
    <d v="2051-06-01T00:00:00"/>
    <x v="31"/>
    <n v="889184.36931530247"/>
    <n v="250"/>
    <n v="889434.36931530247"/>
    <n v="7411.9530776275205"/>
    <n v="896846.32239293004"/>
    <n v="792346.32239292981"/>
    <x v="0"/>
  </r>
  <r>
    <n v="379"/>
    <d v="2051-07-01T00:00:00"/>
    <x v="31"/>
    <n v="896846.32239293004"/>
    <n v="250"/>
    <n v="897096.32239293004"/>
    <n v="7475.8026866077498"/>
    <n v="904572.12507953774"/>
    <n v="799822.12507953751"/>
    <x v="0"/>
  </r>
  <r>
    <n v="380"/>
    <d v="2051-08-01T00:00:00"/>
    <x v="31"/>
    <n v="904572.12507953774"/>
    <n v="250"/>
    <n v="904822.12507953774"/>
    <n v="7540.1843756628141"/>
    <n v="912362.30945520056"/>
    <n v="807362.30945520033"/>
    <x v="0"/>
  </r>
  <r>
    <n v="381"/>
    <d v="2051-09-01T00:00:00"/>
    <x v="31"/>
    <n v="912362.30945520056"/>
    <n v="250"/>
    <n v="912612.30945520056"/>
    <n v="7605.1025787933377"/>
    <n v="920217.41203399387"/>
    <n v="814967.41203399363"/>
    <x v="0"/>
  </r>
  <r>
    <n v="382"/>
    <d v="2051-10-01T00:00:00"/>
    <x v="31"/>
    <n v="920217.41203399387"/>
    <n v="250"/>
    <n v="920467.41203399387"/>
    <n v="7670.5617669499488"/>
    <n v="928137.97380094382"/>
    <n v="822637.97380094358"/>
    <x v="0"/>
  </r>
  <r>
    <n v="383"/>
    <d v="2051-11-01T00:00:00"/>
    <x v="31"/>
    <n v="928137.97380094382"/>
    <n v="250"/>
    <n v="928387.97380094382"/>
    <n v="7736.5664483411983"/>
    <n v="936124.54024928506"/>
    <n v="830374.54024928482"/>
    <x v="0"/>
  </r>
  <r>
    <n v="384"/>
    <d v="2051-12-01T00:00:00"/>
    <x v="31"/>
    <n v="936124.54024928506"/>
    <n v="250"/>
    <n v="936374.54024928506"/>
    <n v="7803.1211687440418"/>
    <n v="944177.66141802911"/>
    <n v="838177.66141802887"/>
    <x v="32"/>
  </r>
  <r>
    <n v="385"/>
    <d v="2052-01-01T00:00:00"/>
    <x v="32"/>
    <n v="944177.66141802911"/>
    <n v="250"/>
    <n v="944427.66141802911"/>
    <n v="7870.2305118169088"/>
    <n v="952297.89192984602"/>
    <n v="846047.89192984579"/>
    <x v="0"/>
  </r>
  <r>
    <n v="386"/>
    <d v="2052-02-01T00:00:00"/>
    <x v="32"/>
    <n v="952297.89192984602"/>
    <n v="250"/>
    <n v="952547.89192984602"/>
    <n v="7937.8990994153837"/>
    <n v="960485.79102926143"/>
    <n v="853985.79102926119"/>
    <x v="0"/>
  </r>
  <r>
    <n v="387"/>
    <d v="2052-03-01T00:00:00"/>
    <x v="32"/>
    <n v="960485.79102926143"/>
    <n v="250"/>
    <n v="960735.79102926143"/>
    <n v="8006.1315919105118"/>
    <n v="968741.92262117192"/>
    <n v="861991.92262117169"/>
    <x v="0"/>
  </r>
  <r>
    <n v="388"/>
    <d v="2052-04-01T00:00:00"/>
    <x v="32"/>
    <n v="968741.92262117192"/>
    <n v="250"/>
    <n v="968991.92262117192"/>
    <n v="8074.9326885097662"/>
    <n v="977066.85530968173"/>
    <n v="870066.8553096815"/>
    <x v="0"/>
  </r>
  <r>
    <n v="389"/>
    <d v="2052-05-01T00:00:00"/>
    <x v="32"/>
    <n v="977066.85530968173"/>
    <n v="250"/>
    <n v="977316.85530968173"/>
    <n v="8144.3071275806806"/>
    <n v="985461.16243726236"/>
    <n v="878211.16243726213"/>
    <x v="0"/>
  </r>
  <r>
    <n v="390"/>
    <d v="2052-06-01T00:00:00"/>
    <x v="32"/>
    <n v="985461.16243726236"/>
    <n v="250"/>
    <n v="985711.16243726236"/>
    <n v="8214.259686977186"/>
    <n v="993925.4221242395"/>
    <n v="886425.42212423927"/>
    <x v="0"/>
  </r>
  <r>
    <n v="391"/>
    <d v="2052-07-01T00:00:00"/>
    <x v="32"/>
    <n v="993925.4221242395"/>
    <n v="250"/>
    <n v="994175.4221242395"/>
    <n v="8284.7951843686624"/>
    <n v="1002460.2173086081"/>
    <n v="894710.21730860788"/>
    <x v="0"/>
  </r>
  <r>
    <n v="392"/>
    <d v="2052-08-01T00:00:00"/>
    <x v="32"/>
    <n v="1002460.2173086081"/>
    <n v="250"/>
    <n v="1002710.2173086081"/>
    <n v="8355.9184775717349"/>
    <n v="1011066.1357861798"/>
    <n v="903066.13578617957"/>
    <x v="0"/>
  </r>
  <r>
    <n v="393"/>
    <d v="2052-09-01T00:00:00"/>
    <x v="32"/>
    <n v="1011066.1357861798"/>
    <n v="250"/>
    <n v="1011316.1357861798"/>
    <n v="8427.6344648848317"/>
    <n v="1019743.7702510647"/>
    <n v="911493.77025106444"/>
    <x v="0"/>
  </r>
  <r>
    <n v="394"/>
    <d v="2052-10-01T00:00:00"/>
    <x v="32"/>
    <n v="1019743.7702510647"/>
    <n v="250"/>
    <n v="1019993.7702510647"/>
    <n v="8499.948085425538"/>
    <n v="1028493.7183364902"/>
    <n v="919993.71833648998"/>
    <x v="0"/>
  </r>
  <r>
    <n v="395"/>
    <d v="2052-11-01T00:00:00"/>
    <x v="32"/>
    <n v="1028493.7183364902"/>
    <n v="250"/>
    <n v="1028743.7183364902"/>
    <n v="8572.8643194707511"/>
    <n v="1037316.5826559609"/>
    <n v="928566.58265596069"/>
    <x v="0"/>
  </r>
  <r>
    <n v="396"/>
    <d v="2052-12-01T00:00:00"/>
    <x v="32"/>
    <n v="1037316.5826559609"/>
    <n v="250"/>
    <n v="1037566.5826559609"/>
    <n v="8646.388188799674"/>
    <n v="1046212.9708447607"/>
    <n v="937212.97084476042"/>
    <x v="33"/>
  </r>
  <r>
    <n v="397"/>
    <d v="2053-01-01T00:00:00"/>
    <x v="33"/>
    <n v="1046212.9708447607"/>
    <n v="250"/>
    <n v="1046462.9708447607"/>
    <n v="8720.5247570396714"/>
    <n v="1055183.4956018003"/>
    <n v="945933.49560180004"/>
    <x v="0"/>
  </r>
  <r>
    <n v="398"/>
    <d v="2053-02-01T00:00:00"/>
    <x v="33"/>
    <n v="1055183.4956018003"/>
    <n v="250"/>
    <n v="1055433.4956018003"/>
    <n v="8795.279130015002"/>
    <n v="1064228.7747318153"/>
    <n v="954728.77473181509"/>
    <x v="0"/>
  </r>
  <r>
    <n v="399"/>
    <d v="2053-03-01T00:00:00"/>
    <x v="33"/>
    <n v="1064228.7747318153"/>
    <n v="250"/>
    <n v="1064478.7747318153"/>
    <n v="8870.6564560984607"/>
    <n v="1073349.4311879138"/>
    <n v="963599.43118791352"/>
    <x v="0"/>
  </r>
  <r>
    <n v="400"/>
    <d v="2053-04-01T00:00:00"/>
    <x v="33"/>
    <n v="1073349.4311879138"/>
    <n v="250"/>
    <n v="1073599.4311879138"/>
    <n v="8946.6619265659483"/>
    <n v="1082546.0931144797"/>
    <n v="972546.09311447944"/>
    <x v="0"/>
  </r>
  <r>
    <n v="401"/>
    <d v="2053-05-01T00:00:00"/>
    <x v="33"/>
    <n v="1082546.0931144797"/>
    <n v="250"/>
    <n v="1082796.0931144797"/>
    <n v="9023.3007759539978"/>
    <n v="1091819.3938904337"/>
    <n v="981569.39389043348"/>
    <x v="0"/>
  </r>
  <r>
    <n v="402"/>
    <d v="2053-06-01T00:00:00"/>
    <x v="33"/>
    <n v="1091819.3938904337"/>
    <n v="250"/>
    <n v="1092069.3938904337"/>
    <n v="9100.5782824202815"/>
    <n v="1101169.972172854"/>
    <n v="990669.97217285377"/>
    <x v="0"/>
  </r>
  <r>
    <n v="403"/>
    <d v="2053-07-01T00:00:00"/>
    <x v="33"/>
    <n v="1101169.972172854"/>
    <n v="250"/>
    <n v="1101419.972172854"/>
    <n v="9178.4997681071163"/>
    <n v="1110598.4719409612"/>
    <n v="999848.47194096085"/>
    <x v="0"/>
  </r>
  <r>
    <n v="404"/>
    <d v="2053-08-01T00:00:00"/>
    <x v="33"/>
    <n v="1110598.4719409612"/>
    <n v="250"/>
    <n v="1110848.4719409612"/>
    <n v="9257.0705995080098"/>
    <n v="1120105.5425404692"/>
    <n v="1009105.5425404689"/>
    <x v="0"/>
  </r>
  <r>
    <n v="405"/>
    <d v="2053-09-01T00:00:00"/>
    <x v="33"/>
    <n v="1120105.5425404692"/>
    <n v="250"/>
    <n v="1120355.5425404692"/>
    <n v="9336.2961878372425"/>
    <n v="1129691.8387283063"/>
    <n v="1018441.8387283061"/>
    <x v="0"/>
  </r>
  <r>
    <n v="406"/>
    <d v="2053-10-01T00:00:00"/>
    <x v="33"/>
    <n v="1129691.8387283063"/>
    <n v="250"/>
    <n v="1129941.8387283063"/>
    <n v="9416.1819894025521"/>
    <n v="1139358.0207177089"/>
    <n v="1027858.0207177086"/>
    <x v="0"/>
  </r>
  <r>
    <n v="407"/>
    <d v="2053-11-01T00:00:00"/>
    <x v="33"/>
    <n v="1139358.0207177089"/>
    <n v="250"/>
    <n v="1139608.0207177089"/>
    <n v="9496.7335059809066"/>
    <n v="1149104.7542236897"/>
    <n v="1037354.7542236896"/>
    <x v="0"/>
  </r>
  <r>
    <n v="408"/>
    <d v="2053-12-01T00:00:00"/>
    <x v="33"/>
    <n v="1149104.7542236897"/>
    <n v="250"/>
    <n v="1149354.7542236897"/>
    <n v="9577.9562851974133"/>
    <n v="1158932.7105088872"/>
    <n v="1046932.710508887"/>
    <x v="34"/>
  </r>
  <r>
    <n v="409"/>
    <d v="2054-01-01T00:00:00"/>
    <x v="34"/>
    <n v="1158932.7105088872"/>
    <n v="250"/>
    <n v="1159182.7105088872"/>
    <n v="9659.8559209073937"/>
    <n v="1168842.5664297945"/>
    <n v="1056592.5664297943"/>
    <x v="0"/>
  </r>
  <r>
    <n v="410"/>
    <d v="2054-02-01T00:00:00"/>
    <x v="34"/>
    <n v="1168842.5664297945"/>
    <n v="250"/>
    <n v="1169092.5664297945"/>
    <n v="9742.4380535816217"/>
    <n v="1178835.0044833762"/>
    <n v="1066335.0044833759"/>
    <x v="0"/>
  </r>
  <r>
    <n v="411"/>
    <d v="2054-03-01T00:00:00"/>
    <x v="34"/>
    <n v="1178835.0044833762"/>
    <n v="250"/>
    <n v="1179085.0044833762"/>
    <n v="9825.7083706948015"/>
    <n v="1188910.7128540711"/>
    <n v="1076160.7128540708"/>
    <x v="0"/>
  </r>
  <r>
    <n v="412"/>
    <d v="2054-04-01T00:00:00"/>
    <x v="34"/>
    <n v="1188910.7128540711"/>
    <n v="250"/>
    <n v="1189160.7128540711"/>
    <n v="9909.6726071172579"/>
    <n v="1199070.3854611884"/>
    <n v="1086070.3854611882"/>
    <x v="0"/>
  </r>
  <r>
    <n v="413"/>
    <d v="2054-05-01T00:00:00"/>
    <x v="34"/>
    <n v="1199070.3854611884"/>
    <n v="250"/>
    <n v="1199320.3854611884"/>
    <n v="9994.3365455099029"/>
    <n v="1209314.7220066984"/>
    <n v="1096064.7220066981"/>
    <x v="0"/>
  </r>
  <r>
    <n v="414"/>
    <d v="2054-06-01T00:00:00"/>
    <x v="34"/>
    <n v="1209314.7220066984"/>
    <n v="250"/>
    <n v="1209564.7220066984"/>
    <n v="10079.706016722486"/>
    <n v="1219644.428023421"/>
    <n v="1106144.4280234207"/>
    <x v="0"/>
  </r>
  <r>
    <n v="415"/>
    <d v="2054-07-01T00:00:00"/>
    <x v="34"/>
    <n v="1219644.428023421"/>
    <n v="250"/>
    <n v="1219894.428023421"/>
    <n v="10165.786900195175"/>
    <n v="1230060.214923616"/>
    <n v="1116310.2149236158"/>
    <x v="0"/>
  </r>
  <r>
    <n v="416"/>
    <d v="2054-08-01T00:00:00"/>
    <x v="34"/>
    <n v="1230060.214923616"/>
    <n v="250"/>
    <n v="1230310.214923616"/>
    <n v="10252.585124363466"/>
    <n v="1240562.8000479795"/>
    <n v="1126562.8000479792"/>
    <x v="0"/>
  </r>
  <r>
    <n v="417"/>
    <d v="2054-09-01T00:00:00"/>
    <x v="34"/>
    <n v="1240562.8000479795"/>
    <n v="250"/>
    <n v="1240812.8000479795"/>
    <n v="10340.106667066495"/>
    <n v="1251152.9067150459"/>
    <n v="1136902.9067150457"/>
    <x v="0"/>
  </r>
  <r>
    <n v="418"/>
    <d v="2054-10-01T00:00:00"/>
    <x v="34"/>
    <n v="1251152.9067150459"/>
    <n v="250"/>
    <n v="1251402.9067150459"/>
    <n v="10428.357555958715"/>
    <n v="1261831.2642710046"/>
    <n v="1147331.2642710044"/>
    <x v="0"/>
  </r>
  <r>
    <n v="419"/>
    <d v="2054-11-01T00:00:00"/>
    <x v="34"/>
    <n v="1261831.2642710046"/>
    <n v="250"/>
    <n v="1262081.2642710046"/>
    <n v="10517.343868925038"/>
    <n v="1272598.6081399296"/>
    <n v="1157848.6081399294"/>
    <x v="0"/>
  </r>
  <r>
    <n v="420"/>
    <d v="2054-12-01T00:00:00"/>
    <x v="34"/>
    <n v="1272598.6081399296"/>
    <n v="250"/>
    <n v="1272848.6081399296"/>
    <n v="10607.071734499414"/>
    <n v="1283455.679874429"/>
    <n v="1168455.6798744288"/>
    <x v="35"/>
  </r>
  <r>
    <n v="421"/>
    <d v="2055-01-01T00:00:00"/>
    <x v="35"/>
    <n v="1283455.679874429"/>
    <n v="250"/>
    <n v="1283705.679874429"/>
    <n v="10697.547332286907"/>
    <n v="1294403.2272067158"/>
    <n v="1179153.2272067156"/>
    <x v="0"/>
  </r>
  <r>
    <n v="422"/>
    <d v="2055-02-01T00:00:00"/>
    <x v="35"/>
    <n v="1294403.2272067158"/>
    <n v="250"/>
    <n v="1294653.2272067158"/>
    <n v="10788.776893389298"/>
    <n v="1305442.0041001053"/>
    <n v="1189942.004100105"/>
    <x v="0"/>
  </r>
  <r>
    <n v="423"/>
    <d v="2055-03-01T00:00:00"/>
    <x v="35"/>
    <n v="1305442.0041001053"/>
    <n v="250"/>
    <n v="1305692.0041001053"/>
    <n v="10880.76670083421"/>
    <n v="1316572.7708009395"/>
    <n v="1200822.7708009393"/>
    <x v="0"/>
  </r>
  <r>
    <n v="424"/>
    <d v="2055-04-01T00:00:00"/>
    <x v="35"/>
    <n v="1316572.7708009395"/>
    <n v="250"/>
    <n v="1316822.7708009395"/>
    <n v="10973.52309000783"/>
    <n v="1327796.2938909472"/>
    <n v="1211796.293890947"/>
    <x v="0"/>
  </r>
  <r>
    <n v="425"/>
    <d v="2055-05-01T00:00:00"/>
    <x v="35"/>
    <n v="1327796.2938909472"/>
    <n v="250"/>
    <n v="1328046.2938909472"/>
    <n v="11067.052449091227"/>
    <n v="1339113.3463400386"/>
    <n v="1222863.3463400383"/>
    <x v="0"/>
  </r>
  <r>
    <n v="426"/>
    <d v="2055-06-01T00:00:00"/>
    <x v="35"/>
    <n v="1339113.3463400386"/>
    <n v="250"/>
    <n v="1339363.3463400386"/>
    <n v="11161.361219500321"/>
    <n v="1350524.707559539"/>
    <n v="1234024.7075595388"/>
    <x v="0"/>
  </r>
  <r>
    <n v="427"/>
    <d v="2055-07-01T00:00:00"/>
    <x v="35"/>
    <n v="1350524.707559539"/>
    <n v="250"/>
    <n v="1350774.707559539"/>
    <n v="11256.455896329491"/>
    <n v="1362031.1634558686"/>
    <n v="1245281.1634558684"/>
    <x v="0"/>
  </r>
  <r>
    <n v="428"/>
    <d v="2055-08-01T00:00:00"/>
    <x v="35"/>
    <n v="1362031.1634558686"/>
    <n v="250"/>
    <n v="1362281.1634558686"/>
    <n v="11352.343028798905"/>
    <n v="1373633.5064846675"/>
    <n v="1256633.5064846673"/>
    <x v="0"/>
  </r>
  <r>
    <n v="429"/>
    <d v="2055-09-01T00:00:00"/>
    <x v="35"/>
    <n v="1373633.5064846675"/>
    <n v="250"/>
    <n v="1373883.5064846675"/>
    <n v="11449.029220705563"/>
    <n v="1385332.5357053732"/>
    <n v="1268082.5357053729"/>
    <x v="0"/>
  </r>
  <r>
    <n v="430"/>
    <d v="2055-10-01T00:00:00"/>
    <x v="35"/>
    <n v="1385332.5357053732"/>
    <n v="250"/>
    <n v="1385582.5357053732"/>
    <n v="11546.521130878109"/>
    <n v="1397129.0568362512"/>
    <n v="1279629.0568362509"/>
    <x v="0"/>
  </r>
  <r>
    <n v="431"/>
    <d v="2055-11-01T00:00:00"/>
    <x v="35"/>
    <n v="1397129.0568362512"/>
    <n v="250"/>
    <n v="1397379.0568362512"/>
    <n v="11644.825473635427"/>
    <n v="1409023.8823098866"/>
    <n v="1291273.8823098864"/>
    <x v="0"/>
  </r>
  <r>
    <n v="432"/>
    <d v="2055-12-01T00:00:00"/>
    <x v="35"/>
    <n v="1409023.8823098866"/>
    <n v="250"/>
    <n v="1409273.8823098866"/>
    <n v="11743.949019249056"/>
    <n v="1421017.8313291357"/>
    <n v="1303017.8313291355"/>
    <x v="36"/>
  </r>
  <r>
    <n v="433"/>
    <d v="2056-01-01T00:00:00"/>
    <x v="36"/>
    <n v="1421017.8313291357"/>
    <n v="250"/>
    <n v="1421267.8313291357"/>
    <n v="11843.898594409464"/>
    <n v="1433111.7299235452"/>
    <n v="1314861.7299235449"/>
    <x v="0"/>
  </r>
  <r>
    <n v="434"/>
    <d v="2056-02-01T00:00:00"/>
    <x v="36"/>
    <n v="1433111.7299235452"/>
    <n v="250"/>
    <n v="1433361.7299235452"/>
    <n v="11944.68108269621"/>
    <n v="1445306.4110062413"/>
    <n v="1326806.4110062411"/>
    <x v="0"/>
  </r>
  <r>
    <n v="435"/>
    <d v="2056-03-01T00:00:00"/>
    <x v="36"/>
    <n v="1445306.4110062413"/>
    <n v="250"/>
    <n v="1445556.4110062413"/>
    <n v="12046.30342505201"/>
    <n v="1457602.7144312933"/>
    <n v="1338852.7144312931"/>
    <x v="0"/>
  </r>
  <r>
    <n v="436"/>
    <d v="2056-04-01T00:00:00"/>
    <x v="36"/>
    <n v="1457602.7144312933"/>
    <n v="250"/>
    <n v="1457852.7144312933"/>
    <n v="12148.772620260777"/>
    <n v="1470001.487051554"/>
    <n v="1351001.4870515538"/>
    <x v="0"/>
  </r>
  <r>
    <n v="437"/>
    <d v="2056-05-01T00:00:00"/>
    <x v="36"/>
    <n v="1470001.487051554"/>
    <n v="250"/>
    <n v="1470251.487051554"/>
    <n v="12252.095725429617"/>
    <n v="1482503.5827769837"/>
    <n v="1363253.5827769835"/>
    <x v="0"/>
  </r>
  <r>
    <n v="438"/>
    <d v="2056-06-01T00:00:00"/>
    <x v="36"/>
    <n v="1482503.5827769837"/>
    <n v="250"/>
    <n v="1482753.5827769837"/>
    <n v="12356.279856474865"/>
    <n v="1495109.8626334586"/>
    <n v="1375609.8626334583"/>
    <x v="0"/>
  </r>
  <r>
    <n v="439"/>
    <d v="2056-07-01T00:00:00"/>
    <x v="36"/>
    <n v="1495109.8626334586"/>
    <n v="250"/>
    <n v="1495359.8626334586"/>
    <n v="12461.332188612154"/>
    <n v="1507821.1948220707"/>
    <n v="1388071.1948220704"/>
    <x v="0"/>
  </r>
  <r>
    <n v="440"/>
    <d v="2056-08-01T00:00:00"/>
    <x v="36"/>
    <n v="1507821.1948220707"/>
    <n v="250"/>
    <n v="1508071.1948220707"/>
    <n v="12567.259956850588"/>
    <n v="1520638.4547789213"/>
    <n v="1400638.4547789211"/>
    <x v="0"/>
  </r>
  <r>
    <n v="441"/>
    <d v="2056-09-01T00:00:00"/>
    <x v="36"/>
    <n v="1520638.4547789213"/>
    <n v="250"/>
    <n v="1520888.4547789213"/>
    <n v="12674.07045649101"/>
    <n v="1533562.5252354124"/>
    <n v="1413312.5252354122"/>
    <x v="0"/>
  </r>
  <r>
    <n v="442"/>
    <d v="2056-10-01T00:00:00"/>
    <x v="36"/>
    <n v="1533562.5252354124"/>
    <n v="250"/>
    <n v="1533812.5252354124"/>
    <n v="12781.771043628436"/>
    <n v="1546594.2962790409"/>
    <n v="1426094.2962790406"/>
    <x v="0"/>
  </r>
  <r>
    <n v="443"/>
    <d v="2056-11-01T00:00:00"/>
    <x v="36"/>
    <n v="1546594.2962790409"/>
    <n v="250"/>
    <n v="1546844.2962790409"/>
    <n v="12890.369135658673"/>
    <n v="1559734.6654146996"/>
    <n v="1438984.6654146994"/>
    <x v="0"/>
  </r>
  <r>
    <n v="444"/>
    <d v="2056-12-01T00:00:00"/>
    <x v="36"/>
    <n v="1559734.6654146996"/>
    <n v="250"/>
    <n v="1559984.6654146996"/>
    <n v="12999.872211789163"/>
    <n v="1572984.5376264888"/>
    <n v="1451984.5376264886"/>
    <x v="37"/>
  </r>
  <r>
    <n v="445"/>
    <d v="2057-01-01T00:00:00"/>
    <x v="37"/>
    <n v="1572984.5376264888"/>
    <n v="250"/>
    <n v="1573234.5376264888"/>
    <n v="13110.287813554074"/>
    <n v="1586344.8254400429"/>
    <n v="1465094.8254400427"/>
    <x v="0"/>
  </r>
  <r>
    <n v="446"/>
    <d v="2057-02-01T00:00:00"/>
    <x v="37"/>
    <n v="1586344.8254400429"/>
    <n v="250"/>
    <n v="1586594.8254400429"/>
    <n v="13221.62354533369"/>
    <n v="1599816.4489853766"/>
    <n v="1478316.4489853764"/>
    <x v="0"/>
  </r>
  <r>
    <n v="447"/>
    <d v="2057-03-01T00:00:00"/>
    <x v="37"/>
    <n v="1599816.4489853766"/>
    <n v="250"/>
    <n v="1600066.4489853766"/>
    <n v="13333.887074878139"/>
    <n v="1613400.3360602548"/>
    <n v="1491650.3360602546"/>
    <x v="0"/>
  </r>
  <r>
    <n v="448"/>
    <d v="2057-04-01T00:00:00"/>
    <x v="37"/>
    <n v="1613400.3360602548"/>
    <n v="250"/>
    <n v="1613650.3360602548"/>
    <n v="13447.086133835457"/>
    <n v="1627097.4221940902"/>
    <n v="1505097.42219409"/>
    <x v="0"/>
  </r>
  <r>
    <n v="449"/>
    <d v="2057-05-01T00:00:00"/>
    <x v="37"/>
    <n v="1627097.4221940902"/>
    <n v="250"/>
    <n v="1627347.4221940902"/>
    <n v="13561.228518284084"/>
    <n v="1640908.6507123744"/>
    <n v="1518658.6507123741"/>
    <x v="0"/>
  </r>
  <r>
    <n v="450"/>
    <d v="2057-06-01T00:00:00"/>
    <x v="37"/>
    <n v="1640908.6507123744"/>
    <n v="250"/>
    <n v="1641158.6507123744"/>
    <n v="13676.322089269786"/>
    <n v="1654834.9728016441"/>
    <n v="1532334.9728016439"/>
    <x v="0"/>
  </r>
  <r>
    <n v="451"/>
    <d v="2057-07-01T00:00:00"/>
    <x v="37"/>
    <n v="1654834.9728016441"/>
    <n v="250"/>
    <n v="1655084.9728016441"/>
    <n v="13792.374773347034"/>
    <n v="1668877.3475749912"/>
    <n v="1546127.3475749909"/>
    <x v="0"/>
  </r>
  <r>
    <n v="452"/>
    <d v="2057-08-01T00:00:00"/>
    <x v="37"/>
    <n v="1668877.3475749912"/>
    <n v="250"/>
    <n v="1669127.3475749912"/>
    <n v="13909.394563124926"/>
    <n v="1683036.7421381162"/>
    <n v="1560036.7421381159"/>
    <x v="0"/>
  </r>
  <r>
    <n v="453"/>
    <d v="2057-09-01T00:00:00"/>
    <x v="37"/>
    <n v="1683036.7421381162"/>
    <n v="250"/>
    <n v="1683286.7421381162"/>
    <n v="14027.389517817634"/>
    <n v="1697314.1316559338"/>
    <n v="1574064.1316559336"/>
    <x v="0"/>
  </r>
  <r>
    <n v="454"/>
    <d v="2057-10-01T00:00:00"/>
    <x v="37"/>
    <n v="1697314.1316559338"/>
    <n v="250"/>
    <n v="1697564.1316559338"/>
    <n v="14146.367763799448"/>
    <n v="1711710.4994197332"/>
    <n v="1588210.499419733"/>
    <x v="0"/>
  </r>
  <r>
    <n v="455"/>
    <d v="2057-11-01T00:00:00"/>
    <x v="37"/>
    <n v="1711710.4994197332"/>
    <n v="250"/>
    <n v="1711960.4994197332"/>
    <n v="14266.337495164444"/>
    <n v="1726226.8369148977"/>
    <n v="1602476.8369148974"/>
    <x v="0"/>
  </r>
  <r>
    <n v="456"/>
    <d v="2057-12-01T00:00:00"/>
    <x v="37"/>
    <n v="1726226.8369148977"/>
    <n v="250"/>
    <n v="1726476.8369148977"/>
    <n v="14387.306974290814"/>
    <n v="1740864.1438891885"/>
    <n v="1616864.1438891883"/>
    <x v="38"/>
  </r>
  <r>
    <n v="457"/>
    <d v="2058-01-01T00:00:00"/>
    <x v="38"/>
    <n v="1740864.1438891885"/>
    <n v="250"/>
    <n v="1741114.1438891885"/>
    <n v="14509.284532409903"/>
    <n v="1755623.4284215984"/>
    <n v="1631373.4284215982"/>
    <x v="0"/>
  </r>
  <r>
    <n v="458"/>
    <d v="2058-02-01T00:00:00"/>
    <x v="38"/>
    <n v="1755623.4284215984"/>
    <n v="250"/>
    <n v="1755873.4284215984"/>
    <n v="14632.278570179986"/>
    <n v="1770505.7069917785"/>
    <n v="1646005.7069917782"/>
    <x v="0"/>
  </r>
  <r>
    <n v="459"/>
    <d v="2058-03-01T00:00:00"/>
    <x v="38"/>
    <n v="1770505.7069917785"/>
    <n v="250"/>
    <n v="1770755.7069917785"/>
    <n v="14756.29755826482"/>
    <n v="1785512.0045500433"/>
    <n v="1660762.004550043"/>
    <x v="0"/>
  </r>
  <r>
    <n v="460"/>
    <d v="2058-04-01T00:00:00"/>
    <x v="38"/>
    <n v="1785512.0045500433"/>
    <n v="250"/>
    <n v="1785762.0045500433"/>
    <n v="14881.350037917027"/>
    <n v="1800643.3545879603"/>
    <n v="1675643.3545879601"/>
    <x v="0"/>
  </r>
  <r>
    <n v="461"/>
    <d v="2058-05-01T00:00:00"/>
    <x v="38"/>
    <n v="1800643.3545879603"/>
    <n v="250"/>
    <n v="1800893.3545879603"/>
    <n v="15007.444621566336"/>
    <n v="1815900.7992095267"/>
    <n v="1690650.7992095265"/>
    <x v="0"/>
  </r>
  <r>
    <n v="462"/>
    <d v="2058-06-01T00:00:00"/>
    <x v="38"/>
    <n v="1815900.7992095267"/>
    <n v="250"/>
    <n v="1816150.7992095267"/>
    <n v="15134.589993412723"/>
    <n v="1831285.3892029393"/>
    <n v="1705785.3892029393"/>
    <x v="0"/>
  </r>
  <r>
    <n v="463"/>
    <d v="2058-07-01T00:00:00"/>
    <x v="38"/>
    <n v="1831285.3892029393"/>
    <n v="250"/>
    <n v="1831535.3892029393"/>
    <n v="15262.794910024495"/>
    <n v="1846798.1841129637"/>
    <n v="1721048.1841129637"/>
    <x v="0"/>
  </r>
  <r>
    <n v="464"/>
    <d v="2058-08-01T00:00:00"/>
    <x v="38"/>
    <n v="1846798.1841129637"/>
    <n v="250"/>
    <n v="1847048.1841129637"/>
    <n v="15392.068200941365"/>
    <n v="1862440.2523139052"/>
    <n v="1736440.2523139052"/>
    <x v="0"/>
  </r>
  <r>
    <n v="465"/>
    <d v="2058-09-01T00:00:00"/>
    <x v="38"/>
    <n v="1862440.2523139052"/>
    <n v="250"/>
    <n v="1862690.2523139052"/>
    <n v="15522.418769282544"/>
    <n v="1878212.6710831877"/>
    <n v="1751962.6710831877"/>
    <x v="0"/>
  </r>
  <r>
    <n v="466"/>
    <d v="2058-10-01T00:00:00"/>
    <x v="38"/>
    <n v="1878212.6710831877"/>
    <n v="250"/>
    <n v="1878462.6710831877"/>
    <n v="15653.855592359898"/>
    <n v="1894116.5266755475"/>
    <n v="1767616.5266755475"/>
    <x v="0"/>
  </r>
  <r>
    <n v="467"/>
    <d v="2058-11-01T00:00:00"/>
    <x v="38"/>
    <n v="1894116.5266755475"/>
    <n v="250"/>
    <n v="1894366.5266755475"/>
    <n v="15786.387722296229"/>
    <n v="1910152.9143978436"/>
    <n v="1783402.9143978436"/>
    <x v="0"/>
  </r>
  <r>
    <n v="468"/>
    <d v="2058-12-01T00:00:00"/>
    <x v="38"/>
    <n v="1910152.9143978436"/>
    <n v="250"/>
    <n v="1910402.9143978436"/>
    <n v="15920.024286648697"/>
    <n v="1926322.9386844924"/>
    <n v="1799322.9386844924"/>
    <x v="39"/>
  </r>
  <r>
    <n v="469"/>
    <d v="2059-01-01T00:00:00"/>
    <x v="39"/>
    <n v="1926322.9386844924"/>
    <n v="250"/>
    <n v="1926572.9386844924"/>
    <n v="16054.774489037436"/>
    <n v="1942627.7131735298"/>
    <n v="1815377.7131735298"/>
    <x v="0"/>
  </r>
  <r>
    <n v="470"/>
    <d v="2059-02-01T00:00:00"/>
    <x v="39"/>
    <n v="1942627.7131735298"/>
    <n v="250"/>
    <n v="1942877.7131735298"/>
    <n v="16190.647609779415"/>
    <n v="1959068.3607833092"/>
    <n v="1831568.3607833092"/>
    <x v="0"/>
  </r>
  <r>
    <n v="471"/>
    <d v="2059-03-01T00:00:00"/>
    <x v="39"/>
    <n v="1959068.3607833092"/>
    <n v="250"/>
    <n v="1959318.3607833092"/>
    <n v="16327.653006527577"/>
    <n v="1975646.0137898368"/>
    <n v="1847896.0137898368"/>
    <x v="0"/>
  </r>
  <r>
    <n v="472"/>
    <d v="2059-04-01T00:00:00"/>
    <x v="39"/>
    <n v="1975646.0137898368"/>
    <n v="250"/>
    <n v="1975896.0137898368"/>
    <n v="16465.800114915306"/>
    <n v="1992361.813904752"/>
    <n v="1864361.813904752"/>
    <x v="0"/>
  </r>
  <r>
    <n v="473"/>
    <d v="2059-05-01T00:00:00"/>
    <x v="39"/>
    <n v="1992361.813904752"/>
    <n v="250"/>
    <n v="1992611.813904752"/>
    <n v="16605.098449206267"/>
    <n v="2009216.9123539582"/>
    <n v="1880966.9123539582"/>
    <x v="0"/>
  </r>
  <r>
    <n v="474"/>
    <d v="2059-06-01T00:00:00"/>
    <x v="39"/>
    <n v="2009216.9123539582"/>
    <n v="250"/>
    <n v="2009466.9123539582"/>
    <n v="16745.557602949651"/>
    <n v="2026212.4699569079"/>
    <n v="1897712.4699569079"/>
    <x v="0"/>
  </r>
  <r>
    <n v="475"/>
    <d v="2059-07-01T00:00:00"/>
    <x v="39"/>
    <n v="2026212.4699569079"/>
    <n v="250"/>
    <n v="2026462.4699569079"/>
    <n v="16887.187249640898"/>
    <n v="2043349.6572065488"/>
    <n v="1914599.6572065488"/>
    <x v="0"/>
  </r>
  <r>
    <n v="476"/>
    <d v="2059-08-01T00:00:00"/>
    <x v="39"/>
    <n v="2043349.6572065488"/>
    <n v="250"/>
    <n v="2043599.6572065488"/>
    <n v="17029.997143387907"/>
    <n v="2060629.6543499366"/>
    <n v="1931629.6543499366"/>
    <x v="0"/>
  </r>
  <r>
    <n v="477"/>
    <d v="2059-09-01T00:00:00"/>
    <x v="39"/>
    <n v="2060629.6543499366"/>
    <n v="250"/>
    <n v="2060879.6543499366"/>
    <n v="17173.997119582804"/>
    <n v="2078053.6514695194"/>
    <n v="1948803.6514695194"/>
    <x v="0"/>
  </r>
  <r>
    <n v="478"/>
    <d v="2059-10-01T00:00:00"/>
    <x v="39"/>
    <n v="2078053.6514695194"/>
    <n v="250"/>
    <n v="2078303.6514695194"/>
    <n v="17319.197095579329"/>
    <n v="2095622.8485650986"/>
    <n v="1966122.8485650986"/>
    <x v="0"/>
  </r>
  <r>
    <n v="479"/>
    <d v="2059-11-01T00:00:00"/>
    <x v="39"/>
    <n v="2095622.8485650986"/>
    <n v="250"/>
    <n v="2095872.8485650986"/>
    <n v="17465.60707137582"/>
    <n v="2113338.4556364743"/>
    <n v="1983588.4556364743"/>
    <x v="0"/>
  </r>
  <r>
    <n v="480"/>
    <d v="2059-12-01T00:00:00"/>
    <x v="39"/>
    <n v="2113338.4556364743"/>
    <n v="250"/>
    <n v="2113588.4556364743"/>
    <n v="17613.237130303951"/>
    <n v="2131201.6927667782"/>
    <n v="2001201.6927667782"/>
    <x v="40"/>
  </r>
  <r>
    <n v="481"/>
    <d v="2060-01-01T00:00:00"/>
    <x v="40"/>
    <n v="2131201.6927667782"/>
    <n v="250"/>
    <n v="2131451.6927667782"/>
    <n v="17762.097439723151"/>
    <n v="2149213.7902065013"/>
    <n v="2018963.7902065013"/>
    <x v="0"/>
  </r>
  <r>
    <n v="482"/>
    <d v="2060-02-01T00:00:00"/>
    <x v="40"/>
    <n v="2149213.7902065013"/>
    <n v="250"/>
    <n v="2149463.7902065013"/>
    <n v="17912.198251720845"/>
    <n v="2167375.9884582222"/>
    <n v="2036875.988458222"/>
    <x v="0"/>
  </r>
  <r>
    <n v="483"/>
    <d v="2060-03-01T00:00:00"/>
    <x v="40"/>
    <n v="2167375.9884582222"/>
    <n v="250"/>
    <n v="2167625.9884582222"/>
    <n v="18063.549903818519"/>
    <n v="2185689.5383620407"/>
    <n v="2054939.5383620404"/>
    <x v="0"/>
  </r>
  <r>
    <n v="484"/>
    <d v="2060-04-01T00:00:00"/>
    <x v="40"/>
    <n v="2185689.5383620407"/>
    <n v="250"/>
    <n v="2185939.5383620407"/>
    <n v="18216.162819683672"/>
    <n v="2204155.7011817242"/>
    <n v="2073155.7011817242"/>
    <x v="0"/>
  </r>
  <r>
    <n v="485"/>
    <d v="2060-05-01T00:00:00"/>
    <x v="40"/>
    <n v="2204155.7011817242"/>
    <n v="250"/>
    <n v="2204405.7011817242"/>
    <n v="18370.0475098477"/>
    <n v="2222775.7486915719"/>
    <n v="2091525.7486915719"/>
    <x v="0"/>
  </r>
  <r>
    <n v="486"/>
    <d v="2060-06-01T00:00:00"/>
    <x v="40"/>
    <n v="2222775.7486915719"/>
    <n v="250"/>
    <n v="2223025.7486915719"/>
    <n v="18525.214572429766"/>
    <n v="2241550.9632640015"/>
    <n v="2110050.9632640015"/>
    <x v="0"/>
  </r>
  <r>
    <n v="487"/>
    <d v="2060-07-01T00:00:00"/>
    <x v="40"/>
    <n v="2241550.9632640015"/>
    <n v="250"/>
    <n v="2241800.9632640015"/>
    <n v="18681.67469386668"/>
    <n v="2260482.6379578682"/>
    <n v="2128732.6379578682"/>
    <x v="0"/>
  </r>
  <r>
    <n v="488"/>
    <d v="2060-08-01T00:00:00"/>
    <x v="40"/>
    <n v="2260482.6379578682"/>
    <n v="250"/>
    <n v="2260732.6379578682"/>
    <n v="18839.438649648902"/>
    <n v="2279572.076607517"/>
    <n v="2147572.076607517"/>
    <x v="0"/>
  </r>
  <r>
    <n v="489"/>
    <d v="2060-09-01T00:00:00"/>
    <x v="40"/>
    <n v="2279572.076607517"/>
    <n v="250"/>
    <n v="2279822.076607517"/>
    <n v="18998.51730506264"/>
    <n v="2298820.5939125796"/>
    <n v="2166570.5939125796"/>
    <x v="0"/>
  </r>
  <r>
    <n v="490"/>
    <d v="2060-10-01T00:00:00"/>
    <x v="40"/>
    <n v="2298820.5939125796"/>
    <n v="250"/>
    <n v="2299070.5939125796"/>
    <n v="19158.921615938161"/>
    <n v="2318229.5155285178"/>
    <n v="2185729.5155285178"/>
    <x v="0"/>
  </r>
  <r>
    <n v="491"/>
    <d v="2060-11-01T00:00:00"/>
    <x v="40"/>
    <n v="2318229.5155285178"/>
    <n v="250"/>
    <n v="2318479.5155285178"/>
    <n v="19320.662629404316"/>
    <n v="2337800.1781579219"/>
    <n v="2205050.1781579219"/>
    <x v="0"/>
  </r>
  <r>
    <n v="492"/>
    <d v="2060-12-01T00:00:00"/>
    <x v="40"/>
    <n v="2337800.1781579219"/>
    <n v="250"/>
    <n v="2338050.1781579219"/>
    <n v="19483.75148464935"/>
    <n v="2357533.9296425711"/>
    <n v="2224533.9296425711"/>
    <x v="41"/>
  </r>
  <r>
    <n v="493"/>
    <d v="2061-01-01T00:00:00"/>
    <x v="41"/>
    <n v="2357533.9296425711"/>
    <n v="250"/>
    <n v="2357783.9296425711"/>
    <n v="19648.199413688093"/>
    <n v="2377432.1290562591"/>
    <n v="2244182.1290562591"/>
    <x v="0"/>
  </r>
  <r>
    <n v="494"/>
    <d v="2061-02-01T00:00:00"/>
    <x v="41"/>
    <n v="2377432.1290562591"/>
    <n v="250"/>
    <n v="2377682.1290562591"/>
    <n v="19814.017742135493"/>
    <n v="2397496.1467983946"/>
    <n v="2263996.1467983946"/>
    <x v="0"/>
  </r>
  <r>
    <n v="495"/>
    <d v="2061-03-01T00:00:00"/>
    <x v="41"/>
    <n v="2397496.1467983946"/>
    <n v="250"/>
    <n v="2397746.1467983946"/>
    <n v="19981.217889986623"/>
    <n v="2417727.3646883811"/>
    <n v="2283977.3646883811"/>
    <x v="0"/>
  </r>
  <r>
    <n v="496"/>
    <d v="2061-04-01T00:00:00"/>
    <x v="41"/>
    <n v="2417727.3646883811"/>
    <n v="250"/>
    <n v="2417977.3646883811"/>
    <n v="20149.811372403175"/>
    <n v="2438127.1760607841"/>
    <n v="2304127.1760607841"/>
    <x v="0"/>
  </r>
  <r>
    <n v="497"/>
    <d v="2061-05-01T00:00:00"/>
    <x v="41"/>
    <n v="2438127.1760607841"/>
    <n v="250"/>
    <n v="2438377.1760607841"/>
    <n v="20319.809800506533"/>
    <n v="2458696.9858612907"/>
    <n v="2324446.9858612907"/>
    <x v="0"/>
  </r>
  <r>
    <n v="498"/>
    <d v="2061-06-01T00:00:00"/>
    <x v="41"/>
    <n v="2458696.9858612907"/>
    <n v="250"/>
    <n v="2458946.9858612907"/>
    <n v="20491.224882177423"/>
    <n v="2479438.2107434683"/>
    <n v="2344938.2107434683"/>
    <x v="0"/>
  </r>
  <r>
    <n v="499"/>
    <d v="2061-07-01T00:00:00"/>
    <x v="41"/>
    <n v="2479438.2107434683"/>
    <n v="250"/>
    <n v="2479688.2107434683"/>
    <n v="20664.068422862234"/>
    <n v="2500352.2791663306"/>
    <n v="2365602.2791663306"/>
    <x v="0"/>
  </r>
  <r>
    <n v="500"/>
    <d v="2061-08-01T00:00:00"/>
    <x v="41"/>
    <n v="2500352.2791663306"/>
    <n v="250"/>
    <n v="2500602.2791663306"/>
    <n v="20838.352326386088"/>
    <n v="2521440.6314927167"/>
    <n v="2386440.6314927167"/>
    <x v="0"/>
  </r>
  <r>
    <n v="501"/>
    <d v="2061-09-01T00:00:00"/>
    <x v="41"/>
    <n v="2521440.6314927167"/>
    <n v="250"/>
    <n v="2521690.6314927167"/>
    <n v="21014.088595772639"/>
    <n v="2542704.7200884894"/>
    <n v="2407454.7200884894"/>
    <x v="0"/>
  </r>
  <r>
    <n v="502"/>
    <d v="2061-10-01T00:00:00"/>
    <x v="41"/>
    <n v="2542704.7200884894"/>
    <n v="250"/>
    <n v="2542954.7200884894"/>
    <n v="21191.289334070745"/>
    <n v="2564146.0094225602"/>
    <n v="2428646.0094225602"/>
    <x v="0"/>
  </r>
  <r>
    <n v="503"/>
    <d v="2061-11-01T00:00:00"/>
    <x v="41"/>
    <n v="2564146.0094225602"/>
    <n v="250"/>
    <n v="2564396.0094225602"/>
    <n v="21369.966745188001"/>
    <n v="2585765.9761677482"/>
    <n v="2450015.9761677482"/>
    <x v="0"/>
  </r>
  <r>
    <n v="504"/>
    <d v="2061-12-01T00:00:00"/>
    <x v="41"/>
    <n v="2585765.9761677482"/>
    <n v="250"/>
    <n v="2586015.9761677482"/>
    <n v="21550.133134731233"/>
    <n v="2607566.1093024793"/>
    <n v="2471566.1093024793"/>
    <x v="42"/>
  </r>
  <r>
    <n v="505"/>
    <d v="2062-01-01T00:00:00"/>
    <x v="42"/>
    <n v="2607566.1093024793"/>
    <n v="250"/>
    <n v="2607816.1093024793"/>
    <n v="21731.800910853995"/>
    <n v="2629547.9102133331"/>
    <n v="2493297.9102133331"/>
    <x v="0"/>
  </r>
  <r>
    <n v="506"/>
    <d v="2062-02-01T00:00:00"/>
    <x v="42"/>
    <n v="2629547.9102133331"/>
    <n v="250"/>
    <n v="2629797.9102133331"/>
    <n v="21914.982585111109"/>
    <n v="2651712.8927984443"/>
    <n v="2515212.8927984443"/>
    <x v="0"/>
  </r>
  <r>
    <n v="507"/>
    <d v="2062-03-01T00:00:00"/>
    <x v="42"/>
    <n v="2651712.8927984443"/>
    <n v="250"/>
    <n v="2651962.8927984443"/>
    <n v="22099.69077332037"/>
    <n v="2674062.5835717646"/>
    <n v="2537312.5835717646"/>
    <x v="0"/>
  </r>
  <r>
    <n v="508"/>
    <d v="2062-04-01T00:00:00"/>
    <x v="42"/>
    <n v="2674062.5835717646"/>
    <n v="250"/>
    <n v="2674312.5835717646"/>
    <n v="22285.938196431372"/>
    <n v="2696598.521768196"/>
    <n v="2559598.521768196"/>
    <x v="0"/>
  </r>
  <r>
    <n v="509"/>
    <d v="2062-05-01T00:00:00"/>
    <x v="42"/>
    <n v="2696598.521768196"/>
    <n v="250"/>
    <n v="2696848.521768196"/>
    <n v="22473.737681401632"/>
    <n v="2719322.2594495974"/>
    <n v="2582072.2594495974"/>
    <x v="0"/>
  </r>
  <r>
    <n v="510"/>
    <d v="2062-06-01T00:00:00"/>
    <x v="42"/>
    <n v="2719322.2594495974"/>
    <n v="250"/>
    <n v="2719572.2594495974"/>
    <n v="22663.10216207998"/>
    <n v="2742235.3616116773"/>
    <n v="2604735.3616116773"/>
    <x v="0"/>
  </r>
  <r>
    <n v="511"/>
    <d v="2062-07-01T00:00:00"/>
    <x v="42"/>
    <n v="2742235.3616116773"/>
    <n v="250"/>
    <n v="2742485.3616116773"/>
    <n v="22854.044680097311"/>
    <n v="2765339.4062917745"/>
    <n v="2627589.4062917745"/>
    <x v="0"/>
  </r>
  <r>
    <n v="512"/>
    <d v="2062-08-01T00:00:00"/>
    <x v="42"/>
    <n v="2765339.4062917745"/>
    <n v="250"/>
    <n v="2765589.4062917745"/>
    <n v="23046.578385764788"/>
    <n v="2788635.9846775392"/>
    <n v="2650635.9846775392"/>
    <x v="0"/>
  </r>
  <r>
    <n v="513"/>
    <d v="2062-09-01T00:00:00"/>
    <x v="42"/>
    <n v="2788635.9846775392"/>
    <n v="250"/>
    <n v="2788885.9846775392"/>
    <n v="23240.716538979494"/>
    <n v="2812126.7012165189"/>
    <n v="2673876.7012165189"/>
    <x v="0"/>
  </r>
  <r>
    <n v="514"/>
    <d v="2062-10-01T00:00:00"/>
    <x v="42"/>
    <n v="2812126.7012165189"/>
    <n v="250"/>
    <n v="2812376.7012165189"/>
    <n v="23436.472510137657"/>
    <n v="2835813.1737266565"/>
    <n v="2697313.1737266565"/>
    <x v="0"/>
  </r>
  <r>
    <n v="515"/>
    <d v="2062-11-01T00:00:00"/>
    <x v="42"/>
    <n v="2835813.1737266565"/>
    <n v="250"/>
    <n v="2836063.1737266565"/>
    <n v="23633.859781055471"/>
    <n v="2859697.0335077117"/>
    <n v="2720947.0335077117"/>
    <x v="0"/>
  </r>
  <r>
    <n v="516"/>
    <d v="2062-12-01T00:00:00"/>
    <x v="42"/>
    <n v="2859697.0335077117"/>
    <n v="250"/>
    <n v="2859947.0335077117"/>
    <n v="23832.891945897598"/>
    <n v="2883779.9254536093"/>
    <n v="2744779.9254536093"/>
    <x v="43"/>
  </r>
  <r>
    <n v="517"/>
    <d v="2063-01-01T00:00:00"/>
    <x v="43"/>
    <n v="2883779.9254536093"/>
    <n v="250"/>
    <n v="2884029.9254536093"/>
    <n v="24033.58271211341"/>
    <n v="2908063.5081657227"/>
    <n v="2768813.5081657227"/>
    <x v="0"/>
  </r>
  <r>
    <n v="518"/>
    <d v="2063-02-01T00:00:00"/>
    <x v="43"/>
    <n v="2908063.5081657227"/>
    <n v="250"/>
    <n v="2908313.5081657227"/>
    <n v="24235.945901381023"/>
    <n v="2932549.4540671036"/>
    <n v="2793049.4540671036"/>
    <x v="0"/>
  </r>
  <r>
    <n v="519"/>
    <d v="2063-03-01T00:00:00"/>
    <x v="43"/>
    <n v="2932549.4540671036"/>
    <n v="250"/>
    <n v="2932799.4540671036"/>
    <n v="24439.995450559196"/>
    <n v="2957239.4495176626"/>
    <n v="2817489.4495176626"/>
    <x v="0"/>
  </r>
  <r>
    <n v="520"/>
    <d v="2063-04-01T00:00:00"/>
    <x v="43"/>
    <n v="2957239.4495176626"/>
    <n v="250"/>
    <n v="2957489.4495176626"/>
    <n v="24645.745412647189"/>
    <n v="2982135.1949303099"/>
    <n v="2842135.1949303099"/>
    <x v="0"/>
  </r>
  <r>
    <n v="521"/>
    <d v="2063-05-01T00:00:00"/>
    <x v="43"/>
    <n v="2982135.1949303099"/>
    <n v="250"/>
    <n v="2982385.1949303099"/>
    <n v="24853.209957752581"/>
    <n v="3007238.4048880623"/>
    <n v="2866988.4048880623"/>
    <x v="0"/>
  </r>
  <r>
    <n v="522"/>
    <d v="2063-06-01T00:00:00"/>
    <x v="43"/>
    <n v="3007238.4048880623"/>
    <n v="250"/>
    <n v="3007488.4048880623"/>
    <n v="25062.403374067184"/>
    <n v="3032550.8082621293"/>
    <n v="2892050.8082621293"/>
    <x v="0"/>
  </r>
  <r>
    <n v="523"/>
    <d v="2063-07-01T00:00:00"/>
    <x v="43"/>
    <n v="3032550.8082621293"/>
    <n v="250"/>
    <n v="3032800.8082621293"/>
    <n v="25273.340068851077"/>
    <n v="3058074.1483309804"/>
    <n v="2917324.1483309804"/>
    <x v="0"/>
  </r>
  <r>
    <n v="524"/>
    <d v="2063-08-01T00:00:00"/>
    <x v="43"/>
    <n v="3058074.1483309804"/>
    <n v="250"/>
    <n v="3058324.1483309804"/>
    <n v="25486.034569424835"/>
    <n v="3083810.1829004055"/>
    <n v="2942810.1829004055"/>
    <x v="0"/>
  </r>
  <r>
    <n v="525"/>
    <d v="2063-09-01T00:00:00"/>
    <x v="43"/>
    <n v="3083810.1829004055"/>
    <n v="250"/>
    <n v="3084060.1829004055"/>
    <n v="25700.501524170046"/>
    <n v="3109760.6844245754"/>
    <n v="2968510.6844245754"/>
    <x v="0"/>
  </r>
  <r>
    <n v="526"/>
    <d v="2063-10-01T00:00:00"/>
    <x v="43"/>
    <n v="3109760.6844245754"/>
    <n v="250"/>
    <n v="3110010.6844245754"/>
    <n v="25916.755703538129"/>
    <n v="3135927.4401281136"/>
    <n v="2994427.4401281136"/>
    <x v="0"/>
  </r>
  <r>
    <n v="527"/>
    <d v="2063-11-01T00:00:00"/>
    <x v="43"/>
    <n v="3135927.4401281136"/>
    <n v="250"/>
    <n v="3136177.4401281136"/>
    <n v="26134.812001067614"/>
    <n v="3162312.2521291813"/>
    <n v="3020562.2521291813"/>
    <x v="0"/>
  </r>
  <r>
    <n v="528"/>
    <d v="2063-12-01T00:00:00"/>
    <x v="43"/>
    <n v="3162312.2521291813"/>
    <n v="250"/>
    <n v="3162562.2521291813"/>
    <n v="26354.685434409843"/>
    <n v="3188916.9375635912"/>
    <n v="3046916.9375635912"/>
    <x v="44"/>
  </r>
  <r>
    <n v="529"/>
    <d v="2064-01-01T00:00:00"/>
    <x v="44"/>
    <n v="3188916.9375635912"/>
    <n v="250"/>
    <n v="3189166.9375635912"/>
    <n v="26576.391146363258"/>
    <n v="3215743.3287099544"/>
    <n v="3073493.3287099544"/>
    <x v="0"/>
  </r>
  <r>
    <n v="530"/>
    <d v="2064-02-01T00:00:00"/>
    <x v="44"/>
    <n v="3215743.3287099544"/>
    <n v="250"/>
    <n v="3215993.3287099544"/>
    <n v="26799.944405916285"/>
    <n v="3242793.2731158705"/>
    <n v="3100293.2731158705"/>
    <x v="0"/>
  </r>
  <r>
    <n v="531"/>
    <d v="2064-03-01T00:00:00"/>
    <x v="44"/>
    <n v="3242793.2731158705"/>
    <n v="250"/>
    <n v="3243043.2731158705"/>
    <n v="27025.360609298921"/>
    <n v="3270068.6337251696"/>
    <n v="3127318.6337251696"/>
    <x v="0"/>
  </r>
  <r>
    <n v="532"/>
    <d v="2064-04-01T00:00:00"/>
    <x v="44"/>
    <n v="3270068.6337251696"/>
    <n v="250"/>
    <n v="3270318.6337251696"/>
    <n v="27252.65528104308"/>
    <n v="3297571.2890062127"/>
    <n v="3154571.2890062127"/>
    <x v="0"/>
  </r>
  <r>
    <n v="533"/>
    <d v="2064-05-01T00:00:00"/>
    <x v="44"/>
    <n v="3297571.2890062127"/>
    <n v="250"/>
    <n v="3297821.2890062127"/>
    <n v="27481.844075051773"/>
    <n v="3325303.1330812643"/>
    <n v="3182053.1330812643"/>
    <x v="0"/>
  </r>
  <r>
    <n v="534"/>
    <d v="2064-06-01T00:00:00"/>
    <x v="44"/>
    <n v="3325303.1330812643"/>
    <n v="250"/>
    <n v="3325553.1330812643"/>
    <n v="27712.942775677202"/>
    <n v="3353266.0758569418"/>
    <n v="3209766.0758569418"/>
    <x v="0"/>
  </r>
  <r>
    <n v="535"/>
    <d v="2064-07-01T00:00:00"/>
    <x v="44"/>
    <n v="3353266.0758569418"/>
    <n v="250"/>
    <n v="3353516.0758569418"/>
    <n v="27945.967298807849"/>
    <n v="3381462.0431557498"/>
    <n v="3237712.0431557498"/>
    <x v="0"/>
  </r>
  <r>
    <n v="536"/>
    <d v="2064-08-01T00:00:00"/>
    <x v="44"/>
    <n v="3381462.0431557498"/>
    <n v="250"/>
    <n v="3381712.0431557498"/>
    <n v="28180.93369296458"/>
    <n v="3409892.9768487145"/>
    <n v="3265892.9768487145"/>
    <x v="0"/>
  </r>
  <r>
    <n v="537"/>
    <d v="2064-09-01T00:00:00"/>
    <x v="44"/>
    <n v="3409892.9768487145"/>
    <n v="250"/>
    <n v="3410142.9768487145"/>
    <n v="28417.858140405955"/>
    <n v="3438560.8349891203"/>
    <n v="3294310.8349891203"/>
    <x v="0"/>
  </r>
  <r>
    <n v="538"/>
    <d v="2064-10-01T00:00:00"/>
    <x v="44"/>
    <n v="3438560.8349891203"/>
    <n v="250"/>
    <n v="3438810.8349891203"/>
    <n v="28656.756958242669"/>
    <n v="3467467.5919473628"/>
    <n v="3322967.5919473628"/>
    <x v="0"/>
  </r>
  <r>
    <n v="539"/>
    <d v="2064-11-01T00:00:00"/>
    <x v="44"/>
    <n v="3467467.5919473628"/>
    <n v="250"/>
    <n v="3467717.5919473628"/>
    <n v="28897.646599561354"/>
    <n v="3496615.2385469242"/>
    <n v="3351865.2385469242"/>
    <x v="0"/>
  </r>
  <r>
    <n v="540"/>
    <d v="2064-12-01T00:00:00"/>
    <x v="44"/>
    <n v="3496615.2385469242"/>
    <n v="250"/>
    <n v="3496865.2385469242"/>
    <n v="29140.543654557699"/>
    <n v="3526005.782201482"/>
    <n v="3381005.782201482"/>
    <x v="4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0">
  <r>
    <n v="1"/>
    <d v="2030-01-01T00:00:00"/>
    <x v="0"/>
    <n v="10000"/>
    <n v="250"/>
    <n v="10250"/>
    <n v="85.416666666666671"/>
    <n v="10335.416666666666"/>
    <n v="85.416666666666671"/>
    <m/>
  </r>
  <r>
    <n v="2"/>
    <d v="2030-02-01T00:00:00"/>
    <x v="0"/>
    <n v="10335.416666666666"/>
    <n v="250"/>
    <n v="10585.416666666666"/>
    <n v="88.211805555555543"/>
    <n v="10673.628472222221"/>
    <n v="173.62847222222223"/>
    <m/>
  </r>
  <r>
    <n v="3"/>
    <d v="2030-03-01T00:00:00"/>
    <x v="0"/>
    <n v="10673.628472222221"/>
    <n v="250"/>
    <n v="10923.628472222221"/>
    <n v="91.030237268518505"/>
    <n v="11014.658709490739"/>
    <n v="264.65870949074076"/>
    <m/>
  </r>
  <r>
    <n v="4"/>
    <d v="2030-04-01T00:00:00"/>
    <x v="0"/>
    <n v="11014.658709490739"/>
    <n v="250"/>
    <n v="11264.658709490739"/>
    <n v="93.872155912422826"/>
    <n v="11358.530865403161"/>
    <n v="358.5308654031636"/>
    <m/>
  </r>
  <r>
    <n v="5"/>
    <d v="2030-05-01T00:00:00"/>
    <x v="0"/>
    <n v="11358.530865403161"/>
    <n v="250"/>
    <n v="11608.530865403161"/>
    <n v="96.737757211693008"/>
    <n v="11705.268622614854"/>
    <n v="455.26862261485661"/>
    <m/>
  </r>
  <r>
    <n v="6"/>
    <d v="2030-06-01T00:00:00"/>
    <x v="0"/>
    <n v="11705.268622614854"/>
    <n v="250"/>
    <n v="11955.268622614854"/>
    <n v="99.627238521790446"/>
    <n v="12054.895861136645"/>
    <n v="554.895861136647"/>
    <m/>
  </r>
  <r>
    <n v="7"/>
    <d v="2030-07-01T00:00:00"/>
    <x v="0"/>
    <n v="12054.895861136645"/>
    <n v="250"/>
    <n v="12304.895861136645"/>
    <n v="102.54079884280537"/>
    <n v="12407.43665997945"/>
    <n v="657.43665997945232"/>
    <m/>
  </r>
  <r>
    <n v="8"/>
    <d v="2030-08-01T00:00:00"/>
    <x v="0"/>
    <n v="12407.43665997945"/>
    <n v="250"/>
    <n v="12657.43665997945"/>
    <n v="105.47863883316208"/>
    <n v="12762.915298812612"/>
    <n v="762.91529881261442"/>
    <m/>
  </r>
  <r>
    <n v="9"/>
    <d v="2030-09-01T00:00:00"/>
    <x v="0"/>
    <n v="12762.915298812612"/>
    <n v="250"/>
    <n v="13012.915298812612"/>
    <n v="108.44096082343843"/>
    <n v="13121.35625963605"/>
    <n v="871.35625963605287"/>
    <m/>
  </r>
  <r>
    <n v="10"/>
    <d v="2030-10-01T00:00:00"/>
    <x v="0"/>
    <n v="13121.35625963605"/>
    <n v="250"/>
    <n v="13371.35625963605"/>
    <n v="111.42796883030041"/>
    <n v="13482.784228466349"/>
    <n v="982.78422846635328"/>
    <m/>
  </r>
  <r>
    <n v="11"/>
    <d v="2030-11-01T00:00:00"/>
    <x v="0"/>
    <n v="13482.784228466349"/>
    <n v="250"/>
    <n v="13732.784228466349"/>
    <n v="114.4398685705529"/>
    <n v="13847.224097036902"/>
    <n v="1097.2240970369062"/>
    <m/>
  </r>
  <r>
    <n v="12"/>
    <d v="2030-12-01T00:00:00"/>
    <x v="0"/>
    <n v="13847.224097036902"/>
    <n v="250"/>
    <n v="14097.224097036902"/>
    <n v="117.47686747530751"/>
    <n v="14214.700964512209"/>
    <n v="1214.7009645122137"/>
    <n v="14214.700964512209"/>
  </r>
  <r>
    <n v="13"/>
    <d v="2031-01-01T00:00:00"/>
    <x v="1"/>
    <n v="14214.700964512209"/>
    <n v="250"/>
    <n v="14464.700964512209"/>
    <n v="120.5391747042684"/>
    <n v="14585.240139216477"/>
    <n v="1335.240139216482"/>
    <m/>
  </r>
  <r>
    <n v="14"/>
    <d v="2031-02-01T00:00:00"/>
    <x v="1"/>
    <n v="14585.240139216477"/>
    <n v="250"/>
    <n v="14835.240139216477"/>
    <n v="123.62700116013731"/>
    <n v="14958.867140376615"/>
    <n v="1458.8671403766193"/>
    <m/>
  </r>
  <r>
    <n v="15"/>
    <d v="2031-03-01T00:00:00"/>
    <x v="1"/>
    <n v="14958.867140376615"/>
    <n v="250"/>
    <n v="15208.867140376615"/>
    <n v="126.74055950313846"/>
    <n v="15335.607699879753"/>
    <n v="1585.6076998797578"/>
    <m/>
  </r>
  <r>
    <n v="16"/>
    <d v="2031-04-01T00:00:00"/>
    <x v="1"/>
    <n v="15335.607699879753"/>
    <n v="250"/>
    <n v="15585.607699879753"/>
    <n v="129.88006416566461"/>
    <n v="15715.487764045418"/>
    <n v="1715.4877640454224"/>
    <m/>
  </r>
  <r>
    <n v="17"/>
    <d v="2031-05-01T00:00:00"/>
    <x v="1"/>
    <n v="15715.487764045418"/>
    <n v="250"/>
    <n v="15965.487764045418"/>
    <n v="133.04573136704514"/>
    <n v="16098.533495412463"/>
    <n v="1848.5334954124676"/>
    <m/>
  </r>
  <r>
    <n v="18"/>
    <d v="2031-06-01T00:00:00"/>
    <x v="1"/>
    <n v="16098.533495412463"/>
    <n v="250"/>
    <n v="16348.533495412463"/>
    <n v="136.23777912843718"/>
    <n v="16484.771274540901"/>
    <n v="1984.7712745409049"/>
    <m/>
  </r>
  <r>
    <n v="19"/>
    <d v="2031-07-01T00:00:00"/>
    <x v="1"/>
    <n v="16484.771274540901"/>
    <n v="250"/>
    <n v="16734.771274540901"/>
    <n v="139.45642728784082"/>
    <n v="16874.227701828742"/>
    <n v="2124.2277018287459"/>
    <m/>
  </r>
  <r>
    <n v="20"/>
    <d v="2031-08-01T00:00:00"/>
    <x v="1"/>
    <n v="16874.227701828742"/>
    <n v="250"/>
    <n v="17124.227701828742"/>
    <n v="142.70189751523952"/>
    <n v="17266.929599343981"/>
    <n v="2266.9295993439855"/>
    <m/>
  </r>
  <r>
    <n v="21"/>
    <d v="2031-09-01T00:00:00"/>
    <x v="1"/>
    <n v="17266.929599343981"/>
    <n v="250"/>
    <n v="17516.929599343981"/>
    <n v="145.9744133278665"/>
    <n v="17662.904012671846"/>
    <n v="2412.9040126718519"/>
    <m/>
  </r>
  <r>
    <n v="22"/>
    <d v="2031-10-01T00:00:00"/>
    <x v="1"/>
    <n v="17662.904012671846"/>
    <n v="250"/>
    <n v="17912.904012671846"/>
    <n v="149.27420010559871"/>
    <n v="18062.178212777446"/>
    <n v="2562.1782127774504"/>
    <m/>
  </r>
  <r>
    <n v="23"/>
    <d v="2031-11-01T00:00:00"/>
    <x v="1"/>
    <n v="18062.178212777446"/>
    <n v="250"/>
    <n v="18312.178212777446"/>
    <n v="152.60148510647872"/>
    <n v="18464.779697883925"/>
    <n v="2714.7796978839292"/>
    <m/>
  </r>
  <r>
    <n v="24"/>
    <d v="2031-12-01T00:00:00"/>
    <x v="1"/>
    <n v="18464.779697883925"/>
    <n v="250"/>
    <n v="18714.779697883925"/>
    <n v="155.95649748236605"/>
    <n v="18870.736195366291"/>
    <n v="2870.7361953662953"/>
    <n v="18870.736195366291"/>
  </r>
  <r>
    <n v="25"/>
    <d v="2032-01-01T00:00:00"/>
    <x v="2"/>
    <n v="18870.736195366291"/>
    <n v="250"/>
    <n v="19120.736195366291"/>
    <n v="159.3394682947191"/>
    <n v="19280.075663661009"/>
    <n v="3030.0756636610145"/>
    <m/>
  </r>
  <r>
    <n v="26"/>
    <d v="2032-02-01T00:00:00"/>
    <x v="2"/>
    <n v="19280.075663661009"/>
    <n v="250"/>
    <n v="19530.075663661009"/>
    <n v="162.7506305305084"/>
    <n v="19692.826294191516"/>
    <n v="3192.8262941915227"/>
    <m/>
  </r>
  <r>
    <n v="27"/>
    <d v="2032-03-01T00:00:00"/>
    <x v="2"/>
    <n v="19692.826294191516"/>
    <n v="250"/>
    <n v="19942.826294191516"/>
    <n v="166.19021911826263"/>
    <n v="20109.01651330978"/>
    <n v="3359.0165133097853"/>
    <m/>
  </r>
  <r>
    <n v="28"/>
    <d v="2032-04-01T00:00:00"/>
    <x v="2"/>
    <n v="20109.01651330978"/>
    <n v="250"/>
    <n v="20359.01651330978"/>
    <n v="169.65847094424817"/>
    <n v="20528.674984254027"/>
    <n v="3528.6749842540335"/>
    <m/>
  </r>
  <r>
    <n v="29"/>
    <d v="2032-05-01T00:00:00"/>
    <x v="2"/>
    <n v="20528.674984254027"/>
    <n v="250"/>
    <n v="20778.674984254027"/>
    <n v="173.15562486878355"/>
    <n v="20951.830609122811"/>
    <n v="3701.8306091228169"/>
    <m/>
  </r>
  <r>
    <n v="30"/>
    <d v="2032-06-01T00:00:00"/>
    <x v="2"/>
    <n v="20951.830609122811"/>
    <n v="250"/>
    <n v="21201.830609122811"/>
    <n v="176.68192174269009"/>
    <n v="21378.512530865501"/>
    <n v="3878.512530865507"/>
    <m/>
  </r>
  <r>
    <n v="31"/>
    <d v="2032-07-01T00:00:00"/>
    <x v="2"/>
    <n v="21378.512530865501"/>
    <n v="250"/>
    <n v="21628.512530865501"/>
    <n v="180.23760442387916"/>
    <n v="21808.750135289381"/>
    <n v="4058.750135289386"/>
    <m/>
  </r>
  <r>
    <n v="32"/>
    <d v="2032-08-01T00:00:00"/>
    <x v="2"/>
    <n v="21808.750135289381"/>
    <n v="250"/>
    <n v="22058.750135289381"/>
    <n v="183.82291779407817"/>
    <n v="22242.573053083459"/>
    <n v="4242.5730530834644"/>
    <m/>
  </r>
  <r>
    <n v="33"/>
    <d v="2032-09-01T00:00:00"/>
    <x v="2"/>
    <n v="22242.573053083459"/>
    <n v="250"/>
    <n v="22492.573053083459"/>
    <n v="187.4381087756955"/>
    <n v="22680.011161859155"/>
    <n v="4430.01116185916"/>
    <m/>
  </r>
  <r>
    <n v="34"/>
    <d v="2032-10-01T00:00:00"/>
    <x v="2"/>
    <n v="22680.011161859155"/>
    <n v="250"/>
    <n v="22930.011161859155"/>
    <n v="191.08342634882629"/>
    <n v="23121.09458820798"/>
    <n v="4621.0945882079859"/>
    <m/>
  </r>
  <r>
    <n v="35"/>
    <d v="2032-11-01T00:00:00"/>
    <x v="2"/>
    <n v="23121.09458820798"/>
    <n v="250"/>
    <n v="23371.09458820798"/>
    <n v="194.75912156839982"/>
    <n v="23565.85370977638"/>
    <n v="4815.8537097763856"/>
    <m/>
  </r>
  <r>
    <n v="36"/>
    <d v="2032-12-01T00:00:00"/>
    <x v="2"/>
    <n v="23565.85370977638"/>
    <n v="250"/>
    <n v="23815.85370977638"/>
    <n v="198.46544758146985"/>
    <n v="24014.319157357852"/>
    <n v="5014.3191573578551"/>
    <n v="24014.319157357852"/>
  </r>
  <r>
    <n v="37"/>
    <d v="2033-01-01T00:00:00"/>
    <x v="3"/>
    <n v="24014.319157357852"/>
    <n v="250"/>
    <n v="24264.319157357852"/>
    <n v="202.20265964464875"/>
    <n v="24466.5218170025"/>
    <n v="5216.5218170025037"/>
    <m/>
  </r>
  <r>
    <n v="38"/>
    <d v="2033-02-01T00:00:00"/>
    <x v="3"/>
    <n v="24466.5218170025"/>
    <n v="250"/>
    <n v="24716.5218170025"/>
    <n v="205.9710151416875"/>
    <n v="24922.492832144188"/>
    <n v="5422.4928321441912"/>
    <m/>
  </r>
  <r>
    <n v="39"/>
    <d v="2033-03-01T00:00:00"/>
    <x v="3"/>
    <n v="24922.492832144188"/>
    <n v="250"/>
    <n v="25172.492832144188"/>
    <n v="209.77077360120157"/>
    <n v="25382.263605745389"/>
    <n v="5632.2636057453929"/>
    <m/>
  </r>
  <r>
    <n v="40"/>
    <d v="2033-04-01T00:00:00"/>
    <x v="3"/>
    <n v="25382.263605745389"/>
    <n v="250"/>
    <n v="25632.263605745389"/>
    <n v="213.6021967145449"/>
    <n v="25845.865802459935"/>
    <n v="5845.8658024599381"/>
    <m/>
  </r>
  <r>
    <n v="41"/>
    <d v="2033-05-01T00:00:00"/>
    <x v="3"/>
    <n v="25845.865802459935"/>
    <n v="250"/>
    <n v="26095.865802459935"/>
    <n v="217.46554835383279"/>
    <n v="26313.331350813769"/>
    <n v="6063.3313508137708"/>
    <m/>
  </r>
  <r>
    <n v="42"/>
    <d v="2033-06-01T00:00:00"/>
    <x v="3"/>
    <n v="26313.331350813769"/>
    <n v="250"/>
    <n v="26563.331350813769"/>
    <n v="221.36109459011473"/>
    <n v="26784.692445403885"/>
    <n v="6284.6924454038854"/>
    <m/>
  </r>
  <r>
    <n v="43"/>
    <d v="2033-07-01T00:00:00"/>
    <x v="3"/>
    <n v="26784.692445403885"/>
    <n v="250"/>
    <n v="27034.692445403885"/>
    <n v="225.28910371169903"/>
    <n v="27259.981549115586"/>
    <n v="6509.9815491155841"/>
    <m/>
  </r>
  <r>
    <n v="44"/>
    <d v="2033-08-01T00:00:00"/>
    <x v="3"/>
    <n v="27259.981549115586"/>
    <n v="250"/>
    <n v="27509.981549115586"/>
    <n v="229.24984624262987"/>
    <n v="27739.231395358216"/>
    <n v="6739.2313953582143"/>
    <m/>
  </r>
  <r>
    <n v="45"/>
    <d v="2033-09-01T00:00:00"/>
    <x v="3"/>
    <n v="27739.231395358216"/>
    <n v="250"/>
    <n v="27989.231395358216"/>
    <n v="233.24359496131845"/>
    <n v="28222.474990319533"/>
    <n v="6972.4749903195325"/>
    <m/>
  </r>
  <r>
    <n v="46"/>
    <d v="2033-10-01T00:00:00"/>
    <x v="3"/>
    <n v="28222.474990319533"/>
    <n v="250"/>
    <n v="28472.474990319533"/>
    <n v="237.27062491932944"/>
    <n v="28709.745615238862"/>
    <n v="7209.7456152388622"/>
    <m/>
  </r>
  <r>
    <n v="47"/>
    <d v="2033-11-01T00:00:00"/>
    <x v="3"/>
    <n v="28709.745615238862"/>
    <n v="250"/>
    <n v="28959.745615238862"/>
    <n v="241.33121346032385"/>
    <n v="29201.076828699188"/>
    <n v="7451.0768286991861"/>
    <m/>
  </r>
  <r>
    <n v="48"/>
    <d v="2033-12-01T00:00:00"/>
    <x v="3"/>
    <n v="29201.076828699188"/>
    <n v="250"/>
    <n v="29451.076828699188"/>
    <n v="245.42564023915989"/>
    <n v="29696.502468938346"/>
    <n v="7696.5024689383463"/>
    <n v="29696.502468938346"/>
  </r>
  <r>
    <n v="49"/>
    <d v="2034-01-01T00:00:00"/>
    <x v="4"/>
    <n v="29696.502468938346"/>
    <n v="250"/>
    <n v="29946.502468938346"/>
    <n v="249.55418724115287"/>
    <n v="30196.056656179499"/>
    <n v="7946.0566561794994"/>
    <m/>
  </r>
  <r>
    <n v="50"/>
    <d v="2034-02-01T00:00:00"/>
    <x v="4"/>
    <n v="30196.056656179499"/>
    <n v="250"/>
    <n v="30446.056656179499"/>
    <n v="253.71713880149582"/>
    <n v="30699.773794980996"/>
    <n v="8199.7737949809962"/>
    <m/>
  </r>
  <r>
    <n v="51"/>
    <d v="2034-03-01T00:00:00"/>
    <x v="4"/>
    <n v="30699.773794980996"/>
    <n v="250"/>
    <n v="30949.773794980996"/>
    <n v="257.91478162484162"/>
    <n v="31207.688576605837"/>
    <n v="8457.6885766058385"/>
    <m/>
  </r>
  <r>
    <n v="52"/>
    <d v="2034-04-01T00:00:00"/>
    <x v="4"/>
    <n v="31207.688576605837"/>
    <n v="250"/>
    <n v="31457.688576605837"/>
    <n v="262.14740480504861"/>
    <n v="31719.835981410884"/>
    <n v="8719.8359814108881"/>
    <m/>
  </r>
  <r>
    <n v="53"/>
    <d v="2034-05-01T00:00:00"/>
    <x v="4"/>
    <n v="31719.835981410884"/>
    <n v="250"/>
    <n v="31969.835981410884"/>
    <n v="266.41529984509071"/>
    <n v="32236.251281255976"/>
    <n v="8986.251281255978"/>
    <m/>
  </r>
  <r>
    <n v="54"/>
    <d v="2034-06-01T00:00:00"/>
    <x v="4"/>
    <n v="32236.251281255976"/>
    <n v="250"/>
    <n v="32486.251281255976"/>
    <n v="270.7187606771331"/>
    <n v="32756.970041933109"/>
    <n v="9256.9700419331111"/>
    <m/>
  </r>
  <r>
    <n v="55"/>
    <d v="2034-07-01T00:00:00"/>
    <x v="4"/>
    <n v="32756.970041933109"/>
    <n v="250"/>
    <n v="33006.970041933106"/>
    <n v="275.05808368277587"/>
    <n v="33282.028125615885"/>
    <n v="9532.0281256158869"/>
    <m/>
  </r>
  <r>
    <n v="56"/>
    <d v="2034-08-01T00:00:00"/>
    <x v="4"/>
    <n v="33282.028125615885"/>
    <n v="250"/>
    <n v="33532.028125615885"/>
    <n v="279.43356771346572"/>
    <n v="33811.461693329351"/>
    <n v="9811.4616933293528"/>
    <m/>
  </r>
  <r>
    <n v="57"/>
    <d v="2034-09-01T00:00:00"/>
    <x v="4"/>
    <n v="33811.461693329351"/>
    <n v="250"/>
    <n v="34061.461693329351"/>
    <n v="283.84551411107793"/>
    <n v="34345.307207440426"/>
    <n v="10095.30720744043"/>
    <m/>
  </r>
  <r>
    <n v="58"/>
    <d v="2034-10-01T00:00:00"/>
    <x v="4"/>
    <n v="34345.307207440426"/>
    <n v="250"/>
    <n v="34595.307207440426"/>
    <n v="288.2942267286702"/>
    <n v="34883.601434169097"/>
    <n v="10383.601434169101"/>
    <m/>
  </r>
  <r>
    <n v="59"/>
    <d v="2034-11-01T00:00:00"/>
    <x v="4"/>
    <n v="34883.601434169097"/>
    <n v="250"/>
    <n v="35133.601434169097"/>
    <n v="292.78001195140916"/>
    <n v="35426.381446120504"/>
    <n v="10676.381446120509"/>
    <m/>
  </r>
  <r>
    <n v="60"/>
    <d v="2034-12-01T00:00:00"/>
    <x v="4"/>
    <n v="35426.381446120504"/>
    <n v="250"/>
    <n v="35676.381446120504"/>
    <n v="297.30317871767085"/>
    <n v="35973.684624838177"/>
    <n v="10973.684624838181"/>
    <n v="35973.684624838177"/>
  </r>
  <r>
    <n v="61"/>
    <d v="2035-01-01T00:00:00"/>
    <x v="5"/>
    <n v="35973.684624838177"/>
    <n v="250"/>
    <n v="36223.684624838177"/>
    <n v="301.86403854031812"/>
    <n v="36525.548663378497"/>
    <n v="11275.548663378499"/>
    <m/>
  </r>
  <r>
    <n v="62"/>
    <d v="2035-02-01T00:00:00"/>
    <x v="5"/>
    <n v="36525.548663378497"/>
    <n v="250"/>
    <n v="36775.548663378497"/>
    <n v="306.46290552815412"/>
    <n v="37082.011568906652"/>
    <n v="11582.011568906653"/>
    <m/>
  </r>
  <r>
    <n v="63"/>
    <d v="2035-03-01T00:00:00"/>
    <x v="5"/>
    <n v="37082.011568906652"/>
    <n v="250"/>
    <n v="37332.011568906652"/>
    <n v="311.10009640755544"/>
    <n v="37643.111665314209"/>
    <n v="11893.111665314209"/>
    <m/>
  </r>
  <r>
    <n v="64"/>
    <d v="2035-04-01T00:00:00"/>
    <x v="5"/>
    <n v="37643.111665314209"/>
    <n v="250"/>
    <n v="37893.111665314209"/>
    <n v="315.77593054428507"/>
    <n v="38208.887595858498"/>
    <n v="12208.887595858494"/>
    <m/>
  </r>
  <r>
    <n v="65"/>
    <d v="2035-05-01T00:00:00"/>
    <x v="5"/>
    <n v="38208.887595858498"/>
    <n v="250"/>
    <n v="38458.887595858498"/>
    <n v="320.4907299654875"/>
    <n v="38779.378325823986"/>
    <n v="12529.378325823982"/>
    <m/>
  </r>
  <r>
    <n v="66"/>
    <d v="2035-06-01T00:00:00"/>
    <x v="5"/>
    <n v="38779.378325823986"/>
    <n v="250"/>
    <n v="39029.378325823986"/>
    <n v="325.24481938186653"/>
    <n v="39354.623145205849"/>
    <n v="12854.623145205849"/>
    <m/>
  </r>
  <r>
    <n v="67"/>
    <d v="2035-07-01T00:00:00"/>
    <x v="5"/>
    <n v="39354.623145205849"/>
    <n v="250"/>
    <n v="39604.623145205849"/>
    <n v="330.03852621004876"/>
    <n v="39934.661671415895"/>
    <n v="13184.661671415897"/>
    <m/>
  </r>
  <r>
    <n v="68"/>
    <d v="2035-08-01T00:00:00"/>
    <x v="5"/>
    <n v="39934.661671415895"/>
    <n v="250"/>
    <n v="40184.661671415895"/>
    <n v="334.87218059513248"/>
    <n v="40519.533852011031"/>
    <n v="13519.533852011029"/>
    <m/>
  </r>
  <r>
    <n v="69"/>
    <d v="2035-09-01T00:00:00"/>
    <x v="5"/>
    <n v="40519.533852011031"/>
    <n v="250"/>
    <n v="40769.533852011031"/>
    <n v="339.74611543342525"/>
    <n v="41109.279967444454"/>
    <n v="13859.279967444454"/>
    <m/>
  </r>
  <r>
    <n v="70"/>
    <d v="2035-10-01T00:00:00"/>
    <x v="5"/>
    <n v="41109.279967444454"/>
    <n v="250"/>
    <n v="41359.279967444454"/>
    <n v="344.66066639537047"/>
    <n v="41703.940633839826"/>
    <n v="14203.940633839824"/>
    <m/>
  </r>
  <r>
    <n v="71"/>
    <d v="2035-11-01T00:00:00"/>
    <x v="5"/>
    <n v="41703.940633839826"/>
    <n v="250"/>
    <n v="41953.940633839826"/>
    <n v="349.61617194866523"/>
    <n v="42303.556805788488"/>
    <n v="14553.556805788488"/>
    <m/>
  </r>
  <r>
    <n v="72"/>
    <d v="2035-12-01T00:00:00"/>
    <x v="5"/>
    <n v="42303.556805788488"/>
    <n v="250"/>
    <n v="42553.556805788488"/>
    <n v="354.61297338157073"/>
    <n v="42908.169779170057"/>
    <n v="14908.169779170059"/>
    <n v="42908.169779170057"/>
  </r>
  <r>
    <n v="73"/>
    <d v="2036-01-01T00:00:00"/>
    <x v="6"/>
    <n v="42908.169779170057"/>
    <n v="250"/>
    <n v="43158.169779170057"/>
    <n v="359.65141482641712"/>
    <n v="43517.821193996475"/>
    <n v="15267.821193996477"/>
    <m/>
  </r>
  <r>
    <n v="74"/>
    <d v="2036-02-01T00:00:00"/>
    <x v="6"/>
    <n v="43517.821193996475"/>
    <n v="250"/>
    <n v="43767.821193996475"/>
    <n v="364.73184328330393"/>
    <n v="44132.55303727978"/>
    <n v="15632.55303727978"/>
    <m/>
  </r>
  <r>
    <n v="75"/>
    <d v="2036-03-01T00:00:00"/>
    <x v="6"/>
    <n v="44132.55303727978"/>
    <n v="250"/>
    <n v="44382.55303727978"/>
    <n v="369.85460864399818"/>
    <n v="44752.407645923777"/>
    <n v="16002.407645923779"/>
    <m/>
  </r>
  <r>
    <n v="76"/>
    <d v="2036-04-01T00:00:00"/>
    <x v="6"/>
    <n v="44752.407645923777"/>
    <n v="250"/>
    <n v="45002.407645923777"/>
    <n v="375.02006371603147"/>
    <n v="45377.427709639807"/>
    <n v="16377.427709639811"/>
    <m/>
  </r>
  <r>
    <n v="77"/>
    <d v="2036-05-01T00:00:00"/>
    <x v="6"/>
    <n v="45377.427709639807"/>
    <n v="250"/>
    <n v="45627.427709639807"/>
    <n v="380.22856424699842"/>
    <n v="46007.656273886809"/>
    <n v="16757.656273886809"/>
    <m/>
  </r>
  <r>
    <n v="78"/>
    <d v="2036-06-01T00:00:00"/>
    <x v="6"/>
    <n v="46007.656273886809"/>
    <n v="250"/>
    <n v="46257.656273886809"/>
    <n v="385.48046894905673"/>
    <n v="46643.136742835864"/>
    <n v="17143.136742835864"/>
    <m/>
  </r>
  <r>
    <n v="79"/>
    <d v="2036-07-01T00:00:00"/>
    <x v="6"/>
    <n v="46643.136742835864"/>
    <n v="250"/>
    <n v="46893.136742835864"/>
    <n v="390.7761395236322"/>
    <n v="47283.912882359495"/>
    <n v="17533.912882359498"/>
    <m/>
  </r>
  <r>
    <n v="80"/>
    <d v="2036-08-01T00:00:00"/>
    <x v="6"/>
    <n v="47283.912882359495"/>
    <n v="250"/>
    <n v="47533.912882359495"/>
    <n v="396.11594068632911"/>
    <n v="47930.028823045825"/>
    <n v="17930.028823045828"/>
    <m/>
  </r>
  <r>
    <n v="81"/>
    <d v="2036-09-01T00:00:00"/>
    <x v="6"/>
    <n v="47930.028823045825"/>
    <n v="250"/>
    <n v="48180.028823045825"/>
    <n v="401.50024019204852"/>
    <n v="48581.529063237875"/>
    <n v="18331.529063237878"/>
    <m/>
  </r>
  <r>
    <n v="82"/>
    <d v="2036-10-01T00:00:00"/>
    <x v="6"/>
    <n v="48581.529063237875"/>
    <n v="250"/>
    <n v="48831.529063237875"/>
    <n v="406.92940886031562"/>
    <n v="49238.458472098187"/>
    <n v="18738.458472098195"/>
    <m/>
  </r>
  <r>
    <n v="83"/>
    <d v="2036-11-01T00:00:00"/>
    <x v="6"/>
    <n v="49238.458472098187"/>
    <n v="250"/>
    <n v="49488.458472098187"/>
    <n v="412.40382060081822"/>
    <n v="49900.862292699007"/>
    <n v="19150.862292699014"/>
    <m/>
  </r>
  <r>
    <n v="84"/>
    <d v="2036-12-01T00:00:00"/>
    <x v="6"/>
    <n v="49900.862292699007"/>
    <n v="250"/>
    <n v="50150.862292699007"/>
    <n v="417.9238524391584"/>
    <n v="50568.786145138161"/>
    <n v="19568.786145138172"/>
    <n v="50568.786145138161"/>
  </r>
  <r>
    <n v="85"/>
    <d v="2037-01-01T00:00:00"/>
    <x v="7"/>
    <n v="50568.786145138161"/>
    <n v="250"/>
    <n v="50818.786145138161"/>
    <n v="423.489884542818"/>
    <n v="51242.276029680979"/>
    <n v="19992.27602968099"/>
    <m/>
  </r>
  <r>
    <n v="86"/>
    <d v="2037-02-01T00:00:00"/>
    <x v="7"/>
    <n v="51242.276029680979"/>
    <n v="250"/>
    <n v="51492.276029680979"/>
    <n v="429.10230024734147"/>
    <n v="51921.378329928324"/>
    <n v="20421.378329928331"/>
    <m/>
  </r>
  <r>
    <n v="87"/>
    <d v="2037-03-01T00:00:00"/>
    <x v="7"/>
    <n v="51921.378329928324"/>
    <n v="250"/>
    <n v="52171.378329928324"/>
    <n v="434.76148608273604"/>
    <n v="52606.139816011062"/>
    <n v="20856.139816011066"/>
    <m/>
  </r>
  <r>
    <n v="88"/>
    <d v="2037-04-01T00:00:00"/>
    <x v="7"/>
    <n v="52606.139816011062"/>
    <n v="250"/>
    <n v="52856.139816011062"/>
    <n v="440.4678318000922"/>
    <n v="53296.607647811157"/>
    <n v="21296.607647811157"/>
    <m/>
  </r>
  <r>
    <n v="89"/>
    <d v="2037-05-01T00:00:00"/>
    <x v="7"/>
    <n v="53296.607647811157"/>
    <n v="250"/>
    <n v="53546.607647811157"/>
    <n v="446.2217303984263"/>
    <n v="53992.829378209586"/>
    <n v="21742.829378209583"/>
    <m/>
  </r>
  <r>
    <n v="90"/>
    <d v="2037-06-01T00:00:00"/>
    <x v="7"/>
    <n v="53992.829378209586"/>
    <n v="250"/>
    <n v="54242.829378209586"/>
    <n v="452.02357815174656"/>
    <n v="54694.852956361334"/>
    <n v="22194.85295636133"/>
    <m/>
  </r>
  <r>
    <n v="91"/>
    <d v="2037-07-01T00:00:00"/>
    <x v="7"/>
    <n v="54694.852956361334"/>
    <n v="250"/>
    <n v="54944.852956361334"/>
    <n v="457.87377463634442"/>
    <n v="55402.726730997681"/>
    <n v="22652.726730997674"/>
    <m/>
  </r>
  <r>
    <n v="92"/>
    <d v="2037-08-01T00:00:00"/>
    <x v="7"/>
    <n v="55402.726730997681"/>
    <n v="250"/>
    <n v="55652.726730997681"/>
    <n v="463.77272275831399"/>
    <n v="56116.499453755998"/>
    <n v="23116.499453755987"/>
    <m/>
  </r>
  <r>
    <n v="93"/>
    <d v="2037-09-01T00:00:00"/>
    <x v="7"/>
    <n v="56116.499453755998"/>
    <n v="250"/>
    <n v="56366.499453755998"/>
    <n v="469.72082878129999"/>
    <n v="56836.220282537295"/>
    <n v="23586.220282537288"/>
    <m/>
  </r>
  <r>
    <n v="94"/>
    <d v="2037-10-01T00:00:00"/>
    <x v="7"/>
    <n v="56836.220282537295"/>
    <n v="250"/>
    <n v="57086.220282537295"/>
    <n v="475.71850235447744"/>
    <n v="57561.938784891776"/>
    <n v="24061.938784891765"/>
    <m/>
  </r>
  <r>
    <n v="95"/>
    <d v="2037-11-01T00:00:00"/>
    <x v="7"/>
    <n v="57561.938784891776"/>
    <n v="250"/>
    <n v="57811.938784891776"/>
    <n v="481.76615654076477"/>
    <n v="58293.704941432537"/>
    <n v="24543.70494143253"/>
    <m/>
  </r>
  <r>
    <n v="96"/>
    <d v="2037-12-01T00:00:00"/>
    <x v="7"/>
    <n v="58293.704941432537"/>
    <n v="250"/>
    <n v="58543.704941432537"/>
    <n v="487.86420784527115"/>
    <n v="59031.569149277806"/>
    <n v="25031.569149277802"/>
    <n v="59031.569149277806"/>
  </r>
  <r>
    <n v="97"/>
    <d v="2038-01-01T00:00:00"/>
    <x v="8"/>
    <n v="59031.569149277806"/>
    <n v="250"/>
    <n v="59281.569149277806"/>
    <n v="494.01307624398169"/>
    <n v="59775.582225521786"/>
    <n v="25525.582225521783"/>
    <m/>
  </r>
  <r>
    <n v="98"/>
    <d v="2038-02-01T00:00:00"/>
    <x v="8"/>
    <n v="59775.582225521786"/>
    <n v="250"/>
    <n v="60025.582225521786"/>
    <n v="500.21318521268154"/>
    <n v="60525.79541073447"/>
    <n v="26025.795410734463"/>
    <m/>
  </r>
  <r>
    <n v="99"/>
    <d v="2038-03-01T00:00:00"/>
    <x v="8"/>
    <n v="60525.79541073447"/>
    <n v="250"/>
    <n v="60775.79541073447"/>
    <n v="506.4649617561206"/>
    <n v="61282.260372490593"/>
    <n v="26532.260372490582"/>
    <m/>
  </r>
  <r>
    <n v="100"/>
    <d v="2038-04-01T00:00:00"/>
    <x v="8"/>
    <n v="61282.260372490593"/>
    <n v="250"/>
    <n v="61532.260372490593"/>
    <n v="512.76883643742156"/>
    <n v="62045.029208928012"/>
    <n v="27045.029208928005"/>
    <m/>
  </r>
  <r>
    <n v="101"/>
    <d v="2038-05-01T00:00:00"/>
    <x v="8"/>
    <n v="62045.029208928012"/>
    <n v="250"/>
    <n v="62295.029208928012"/>
    <n v="519.12524340773348"/>
    <n v="62814.154452335744"/>
    <n v="27564.154452335737"/>
    <m/>
  </r>
  <r>
    <n v="102"/>
    <d v="2038-06-01T00:00:00"/>
    <x v="8"/>
    <n v="62814.154452335744"/>
    <n v="250"/>
    <n v="63064.154452335744"/>
    <n v="525.53462043613115"/>
    <n v="63589.689072771878"/>
    <n v="28089.689072771867"/>
    <m/>
  </r>
  <r>
    <n v="103"/>
    <d v="2038-07-01T00:00:00"/>
    <x v="8"/>
    <n v="63589.689072771878"/>
    <n v="250"/>
    <n v="63839.689072771878"/>
    <n v="531.99740893976559"/>
    <n v="64371.686481711644"/>
    <n v="28621.686481711633"/>
    <m/>
  </r>
  <r>
    <n v="104"/>
    <d v="2038-08-01T00:00:00"/>
    <x v="8"/>
    <n v="64371.686481711644"/>
    <n v="250"/>
    <n v="64621.686481711644"/>
    <n v="538.51405401426371"/>
    <n v="65160.200535725904"/>
    <n v="29160.200535725897"/>
    <m/>
  </r>
  <r>
    <n v="105"/>
    <d v="2038-09-01T00:00:00"/>
    <x v="8"/>
    <n v="65160.200535725904"/>
    <n v="250"/>
    <n v="65410.200535725904"/>
    <n v="545.08500446438256"/>
    <n v="65955.285540190293"/>
    <n v="29705.285540190278"/>
    <m/>
  </r>
  <r>
    <n v="106"/>
    <d v="2038-10-01T00:00:00"/>
    <x v="8"/>
    <n v="65955.285540190293"/>
    <n v="250"/>
    <n v="66205.285540190293"/>
    <n v="551.71071283491915"/>
    <n v="66756.996253025209"/>
    <n v="30256.996253025198"/>
    <m/>
  </r>
  <r>
    <n v="107"/>
    <d v="2038-11-01T00:00:00"/>
    <x v="8"/>
    <n v="66756.996253025209"/>
    <n v="250"/>
    <n v="67006.996253025209"/>
    <n v="558.3916354418767"/>
    <n v="67565.387888467085"/>
    <n v="30815.387888467074"/>
    <m/>
  </r>
  <r>
    <n v="108"/>
    <d v="2038-12-01T00:00:00"/>
    <x v="8"/>
    <n v="67565.387888467085"/>
    <n v="250"/>
    <n v="67815.387888467085"/>
    <n v="565.12823240389241"/>
    <n v="68380.516120870976"/>
    <n v="31380.516120870965"/>
    <n v="68380.516120870976"/>
  </r>
  <r>
    <n v="109"/>
    <d v="2039-01-01T00:00:00"/>
    <x v="9"/>
    <n v="68380.516120870976"/>
    <n v="250"/>
    <n v="68630.516120870976"/>
    <n v="571.92096767392479"/>
    <n v="69202.437088544903"/>
    <n v="31952.437088544892"/>
    <m/>
  </r>
  <r>
    <n v="110"/>
    <d v="2039-02-01T00:00:00"/>
    <x v="9"/>
    <n v="69202.437088544903"/>
    <n v="250"/>
    <n v="69452.437088544903"/>
    <n v="578.77030907120752"/>
    <n v="70031.207397616105"/>
    <n v="32531.207397616097"/>
    <m/>
  </r>
  <r>
    <n v="111"/>
    <d v="2039-03-01T00:00:00"/>
    <x v="9"/>
    <n v="70031.207397616105"/>
    <n v="250"/>
    <n v="70281.207397616105"/>
    <n v="585.67672831346749"/>
    <n v="70866.884125929573"/>
    <n v="33116.884125929566"/>
    <m/>
  </r>
  <r>
    <n v="112"/>
    <d v="2039-04-01T00:00:00"/>
    <x v="9"/>
    <n v="70866.884125929573"/>
    <n v="250"/>
    <n v="71116.884125929573"/>
    <n v="592.64070104941311"/>
    <n v="71709.524826978988"/>
    <n v="33709.524826978981"/>
    <m/>
  </r>
  <r>
    <n v="113"/>
    <d v="2039-05-01T00:00:00"/>
    <x v="9"/>
    <n v="71709.524826978988"/>
    <n v="250"/>
    <n v="71959.524826978988"/>
    <n v="599.66270689149155"/>
    <n v="72559.187533870485"/>
    <n v="34309.18753387047"/>
    <m/>
  </r>
  <r>
    <n v="114"/>
    <d v="2039-06-01T00:00:00"/>
    <x v="9"/>
    <n v="72559.187533870485"/>
    <n v="250"/>
    <n v="72809.187533870485"/>
    <n v="606.74322944892072"/>
    <n v="73415.930763319411"/>
    <n v="34915.930763319389"/>
    <m/>
  </r>
  <r>
    <n v="115"/>
    <d v="2039-07-01T00:00:00"/>
    <x v="9"/>
    <n v="73415.930763319411"/>
    <n v="250"/>
    <n v="73665.930763319411"/>
    <n v="613.88275636099513"/>
    <n v="74279.813519680407"/>
    <n v="35529.813519680385"/>
    <m/>
  </r>
  <r>
    <n v="116"/>
    <d v="2039-08-01T00:00:00"/>
    <x v="9"/>
    <n v="74279.813519680407"/>
    <n v="250"/>
    <n v="74529.813519680407"/>
    <n v="621.08177933067009"/>
    <n v="75150.89529901107"/>
    <n v="36150.895299011056"/>
    <m/>
  </r>
  <r>
    <n v="117"/>
    <d v="2039-09-01T00:00:00"/>
    <x v="9"/>
    <n v="75150.89529901107"/>
    <n v="250"/>
    <n v="75400.89529901107"/>
    <n v="628.34079415842552"/>
    <n v="76029.2360931695"/>
    <n v="36779.236093169478"/>
    <m/>
  </r>
  <r>
    <n v="118"/>
    <d v="2039-10-01T00:00:00"/>
    <x v="9"/>
    <n v="76029.2360931695"/>
    <n v="250"/>
    <n v="76279.2360931695"/>
    <n v="635.66030077641244"/>
    <n v="76914.896393945906"/>
    <n v="37414.896393945892"/>
    <m/>
  </r>
  <r>
    <n v="119"/>
    <d v="2039-11-01T00:00:00"/>
    <x v="9"/>
    <n v="76914.896393945906"/>
    <n v="250"/>
    <n v="77164.896393945906"/>
    <n v="643.04080328288251"/>
    <n v="77807.937197228792"/>
    <n v="38057.937197228777"/>
    <m/>
  </r>
  <r>
    <n v="120"/>
    <d v="2039-12-01T00:00:00"/>
    <x v="9"/>
    <n v="77807.937197228792"/>
    <n v="250"/>
    <n v="78057.937197228792"/>
    <n v="650.48280997690654"/>
    <n v="78708.420007205699"/>
    <n v="38708.420007205685"/>
    <n v="78708.420007205699"/>
  </r>
  <r>
    <n v="121"/>
    <d v="2040-01-01T00:00:00"/>
    <x v="10"/>
    <n v="78708.420007205699"/>
    <n v="250"/>
    <n v="78958.420007205699"/>
    <n v="657.98683339338083"/>
    <n v="79616.406840599084"/>
    <n v="39366.406840599062"/>
    <m/>
  </r>
  <r>
    <n v="122"/>
    <d v="2040-02-01T00:00:00"/>
    <x v="10"/>
    <n v="79616.406840599084"/>
    <n v="250"/>
    <n v="79866.406840599084"/>
    <n v="665.5533903383257"/>
    <n v="80531.960230937402"/>
    <n v="40031.960230937388"/>
    <m/>
  </r>
  <r>
    <n v="123"/>
    <d v="2040-03-01T00:00:00"/>
    <x v="10"/>
    <n v="80531.960230937402"/>
    <n v="250"/>
    <n v="80781.960230937402"/>
    <n v="673.18300192447839"/>
    <n v="81455.143232861883"/>
    <n v="40705.143232861868"/>
    <m/>
  </r>
  <r>
    <n v="124"/>
    <d v="2040-04-01T00:00:00"/>
    <x v="10"/>
    <n v="81455.143232861883"/>
    <n v="250"/>
    <n v="81705.143232861883"/>
    <n v="680.87619360718236"/>
    <n v="82386.019426469065"/>
    <n v="41386.019426469051"/>
    <m/>
  </r>
  <r>
    <n v="125"/>
    <d v="2040-05-01T00:00:00"/>
    <x v="10"/>
    <n v="82386.019426469065"/>
    <n v="250"/>
    <n v="82636.019426469065"/>
    <n v="688.63349522057558"/>
    <n v="83324.652921689645"/>
    <n v="42074.652921689623"/>
    <m/>
  </r>
  <r>
    <n v="126"/>
    <d v="2040-06-01T00:00:00"/>
    <x v="10"/>
    <n v="83324.652921689645"/>
    <n v="250"/>
    <n v="83574.652921689645"/>
    <n v="696.45544101408041"/>
    <n v="84271.10836270373"/>
    <n v="42771.108362703701"/>
    <m/>
  </r>
  <r>
    <n v="127"/>
    <d v="2040-07-01T00:00:00"/>
    <x v="10"/>
    <n v="84271.10836270373"/>
    <n v="250"/>
    <n v="84521.10836270373"/>
    <n v="704.34256968919772"/>
    <n v="85225.450932392923"/>
    <n v="43475.450932392901"/>
    <m/>
  </r>
  <r>
    <n v="128"/>
    <d v="2040-08-01T00:00:00"/>
    <x v="10"/>
    <n v="85225.450932392923"/>
    <n v="250"/>
    <n v="85475.450932392923"/>
    <n v="712.29542443660773"/>
    <n v="86187.746356829535"/>
    <n v="44187.746356829506"/>
    <m/>
  </r>
  <r>
    <n v="129"/>
    <d v="2040-09-01T00:00:00"/>
    <x v="10"/>
    <n v="86187.746356829535"/>
    <n v="250"/>
    <n v="86437.746356829535"/>
    <n v="720.31455297357945"/>
    <n v="87158.060909803113"/>
    <n v="44908.060909803084"/>
    <m/>
  </r>
  <r>
    <n v="130"/>
    <d v="2040-10-01T00:00:00"/>
    <x v="10"/>
    <n v="87158.060909803113"/>
    <n v="250"/>
    <n v="87408.060909803113"/>
    <n v="728.40050758169264"/>
    <n v="88136.461417384809"/>
    <n v="45636.461417384773"/>
    <m/>
  </r>
  <r>
    <n v="131"/>
    <d v="2040-11-01T00:00:00"/>
    <x v="10"/>
    <n v="88136.461417384809"/>
    <n v="250"/>
    <n v="88386.461417384809"/>
    <n v="736.55384514487343"/>
    <n v="89123.015262529676"/>
    <n v="46373.015262529647"/>
    <m/>
  </r>
  <r>
    <n v="132"/>
    <d v="2040-12-01T00:00:00"/>
    <x v="10"/>
    <n v="89123.015262529676"/>
    <n v="250"/>
    <n v="89373.015262529676"/>
    <n v="744.77512718774733"/>
    <n v="90117.790389717426"/>
    <n v="47117.790389717396"/>
    <n v="90117.790389717426"/>
  </r>
  <r>
    <n v="133"/>
    <d v="2041-01-01T00:00:00"/>
    <x v="11"/>
    <n v="90117.790389717426"/>
    <n v="250"/>
    <n v="90367.790389717426"/>
    <n v="753.06491991431187"/>
    <n v="91120.855309631734"/>
    <n v="47870.855309631712"/>
    <m/>
  </r>
  <r>
    <n v="134"/>
    <d v="2041-02-01T00:00:00"/>
    <x v="11"/>
    <n v="91120.855309631734"/>
    <n v="250"/>
    <n v="91370.855309631734"/>
    <n v="761.42379424693115"/>
    <n v="92132.279103878667"/>
    <n v="48632.279103878645"/>
    <m/>
  </r>
  <r>
    <n v="135"/>
    <d v="2041-03-01T00:00:00"/>
    <x v="11"/>
    <n v="92132.279103878667"/>
    <n v="250"/>
    <n v="92382.279103878667"/>
    <n v="769.85232586565553"/>
    <n v="93152.131429744317"/>
    <n v="49402.131429744302"/>
    <m/>
  </r>
  <r>
    <n v="136"/>
    <d v="2041-04-01T00:00:00"/>
    <x v="11"/>
    <n v="93152.131429744317"/>
    <n v="250"/>
    <n v="93402.131429744317"/>
    <n v="778.35109524786935"/>
    <n v="94180.482524992185"/>
    <n v="50180.482524992171"/>
    <m/>
  </r>
  <r>
    <n v="137"/>
    <d v="2041-05-01T00:00:00"/>
    <x v="11"/>
    <n v="94180.482524992185"/>
    <n v="250"/>
    <n v="94430.482524992185"/>
    <n v="786.92068770826825"/>
    <n v="95217.403212700447"/>
    <n v="50967.403212700439"/>
    <m/>
  </r>
  <r>
    <n v="138"/>
    <d v="2041-06-01T00:00:00"/>
    <x v="11"/>
    <n v="95217.403212700447"/>
    <n v="250"/>
    <n v="95467.403212700447"/>
    <n v="795.56169343917043"/>
    <n v="96262.964906139619"/>
    <n v="51762.964906139612"/>
    <m/>
  </r>
  <r>
    <n v="139"/>
    <d v="2041-07-01T00:00:00"/>
    <x v="11"/>
    <n v="96262.964906139619"/>
    <n v="250"/>
    <n v="96512.964906139619"/>
    <n v="804.27470755116349"/>
    <n v="97317.239613690777"/>
    <n v="52567.239613690777"/>
    <m/>
  </r>
  <r>
    <n v="140"/>
    <d v="2041-08-01T00:00:00"/>
    <x v="11"/>
    <n v="97317.239613690777"/>
    <n v="250"/>
    <n v="97567.239613690777"/>
    <n v="813.06033011408977"/>
    <n v="98380.299943804872"/>
    <n v="53380.299943804865"/>
    <m/>
  </r>
  <r>
    <n v="141"/>
    <d v="2041-09-01T00:00:00"/>
    <x v="11"/>
    <n v="98380.299943804872"/>
    <n v="250"/>
    <n v="98630.299943804872"/>
    <n v="821.91916619837389"/>
    <n v="99452.219110003251"/>
    <n v="54202.219110003236"/>
    <m/>
  </r>
  <r>
    <n v="142"/>
    <d v="2041-10-01T00:00:00"/>
    <x v="11"/>
    <n v="99452.219110003251"/>
    <n v="250"/>
    <n v="99702.219110003251"/>
    <n v="830.85182591669377"/>
    <n v="100533.07093591994"/>
    <n v="55033.070935919932"/>
    <m/>
  </r>
  <r>
    <n v="143"/>
    <d v="2041-11-01T00:00:00"/>
    <x v="11"/>
    <n v="100533.07093591994"/>
    <n v="250"/>
    <n v="100783.07093591994"/>
    <n v="839.85892446599951"/>
    <n v="101622.92986038594"/>
    <n v="55872.929860385928"/>
    <m/>
  </r>
  <r>
    <n v="144"/>
    <d v="2041-12-01T00:00:00"/>
    <x v="11"/>
    <n v="101622.92986038594"/>
    <n v="250"/>
    <n v="101872.92986038594"/>
    <n v="848.94108216988275"/>
    <n v="102721.87094255582"/>
    <n v="56721.870942555812"/>
    <n v="102721.87094255582"/>
  </r>
  <r>
    <n v="145"/>
    <d v="2042-01-01T00:00:00"/>
    <x v="12"/>
    <n v="102721.87094255582"/>
    <n v="250"/>
    <n v="102971.87094255582"/>
    <n v="858.0989245212985"/>
    <n v="103829.96986707712"/>
    <n v="57579.96986707711"/>
    <m/>
  </r>
  <r>
    <n v="146"/>
    <d v="2042-02-01T00:00:00"/>
    <x v="12"/>
    <n v="103829.96986707712"/>
    <n v="250"/>
    <n v="104079.96986707712"/>
    <n v="867.33308222564267"/>
    <n v="104947.30294930276"/>
    <n v="58447.30294930275"/>
    <m/>
  </r>
  <r>
    <n v="147"/>
    <d v="2042-03-01T00:00:00"/>
    <x v="12"/>
    <n v="104947.30294930276"/>
    <n v="250"/>
    <n v="105197.30294930276"/>
    <n v="876.64419124418964"/>
    <n v="106073.94714054695"/>
    <n v="59323.947140546938"/>
    <m/>
  </r>
  <r>
    <n v="148"/>
    <d v="2042-04-01T00:00:00"/>
    <x v="12"/>
    <n v="106073.94714054695"/>
    <n v="250"/>
    <n v="106323.94714054695"/>
    <n v="886.03289283789127"/>
    <n v="107209.98003338484"/>
    <n v="60209.980033384825"/>
    <m/>
  </r>
  <r>
    <n v="149"/>
    <d v="2042-05-01T00:00:00"/>
    <x v="12"/>
    <n v="107209.98003338484"/>
    <n v="250"/>
    <n v="107459.98003338484"/>
    <n v="895.49983361154034"/>
    <n v="108355.47986699638"/>
    <n v="61105.479866996364"/>
    <m/>
  </r>
  <r>
    <n v="150"/>
    <d v="2042-06-01T00:00:00"/>
    <x v="12"/>
    <n v="108355.47986699638"/>
    <n v="250"/>
    <n v="108605.47986699638"/>
    <n v="905.04566555830309"/>
    <n v="109510.52553255468"/>
    <n v="62010.525532554668"/>
    <m/>
  </r>
  <r>
    <n v="151"/>
    <d v="2042-07-01T00:00:00"/>
    <x v="12"/>
    <n v="109510.52553255468"/>
    <n v="250"/>
    <n v="109760.52553255468"/>
    <n v="914.67104610462229"/>
    <n v="110675.19657865929"/>
    <n v="62925.196578659292"/>
    <m/>
  </r>
  <r>
    <n v="152"/>
    <d v="2042-08-01T00:00:00"/>
    <x v="12"/>
    <n v="110675.19657865929"/>
    <n v="250"/>
    <n v="110925.19657865929"/>
    <n v="924.37663815549411"/>
    <n v="111849.57321681478"/>
    <n v="63849.573216814788"/>
    <m/>
  </r>
  <r>
    <n v="153"/>
    <d v="2042-09-01T00:00:00"/>
    <x v="12"/>
    <n v="111849.57321681478"/>
    <n v="250"/>
    <n v="112099.57321681478"/>
    <n v="934.16311014012319"/>
    <n v="113033.73632695491"/>
    <n v="64783.73632695491"/>
    <m/>
  </r>
  <r>
    <n v="154"/>
    <d v="2042-10-01T00:00:00"/>
    <x v="12"/>
    <n v="113033.73632695491"/>
    <n v="250"/>
    <n v="113283.73632695491"/>
    <n v="944.03113605795761"/>
    <n v="114227.76746301286"/>
    <n v="65727.76746301286"/>
    <m/>
  </r>
  <r>
    <n v="155"/>
    <d v="2042-11-01T00:00:00"/>
    <x v="12"/>
    <n v="114227.76746301286"/>
    <n v="250"/>
    <n v="114477.76746301286"/>
    <n v="953.98139552510713"/>
    <n v="115431.74885853796"/>
    <n v="66681.748858537961"/>
    <m/>
  </r>
  <r>
    <n v="156"/>
    <d v="2042-12-01T00:00:00"/>
    <x v="12"/>
    <n v="115431.74885853796"/>
    <n v="250"/>
    <n v="115681.74885853796"/>
    <n v="964.01457382114961"/>
    <n v="116645.7634323591"/>
    <n v="67645.763432359105"/>
    <n v="116645.7634323591"/>
  </r>
  <r>
    <n v="157"/>
    <d v="2043-01-01T00:00:00"/>
    <x v="13"/>
    <n v="116645.7634323591"/>
    <n v="250"/>
    <n v="116895.7634323591"/>
    <n v="974.1313619363259"/>
    <n v="117869.89479429543"/>
    <n v="68619.894794295426"/>
    <m/>
  </r>
  <r>
    <n v="158"/>
    <d v="2043-02-01T00:00:00"/>
    <x v="13"/>
    <n v="117869.89479429543"/>
    <n v="250"/>
    <n v="118119.89479429543"/>
    <n v="984.33245661912849"/>
    <n v="119104.22725091456"/>
    <n v="69604.227250914555"/>
    <m/>
  </r>
  <r>
    <n v="159"/>
    <d v="2043-03-01T00:00:00"/>
    <x v="13"/>
    <n v="119104.22725091456"/>
    <n v="250"/>
    <n v="119354.22725091456"/>
    <n v="994.61856042428792"/>
    <n v="120348.84581133885"/>
    <n v="70598.845811338848"/>
    <m/>
  </r>
  <r>
    <n v="160"/>
    <d v="2043-04-01T00:00:00"/>
    <x v="13"/>
    <n v="120348.84581133885"/>
    <n v="250"/>
    <n v="120598.84581133885"/>
    <n v="1004.9903817611571"/>
    <n v="121603.83619310001"/>
    <n v="71603.836193100011"/>
    <m/>
  </r>
  <r>
    <n v="161"/>
    <d v="2043-05-01T00:00:00"/>
    <x v="13"/>
    <n v="121603.83619310001"/>
    <n v="250"/>
    <n v="121853.83619310001"/>
    <n v="1015.4486349425001"/>
    <n v="122869.28482804251"/>
    <n v="72619.28482804251"/>
    <m/>
  </r>
  <r>
    <n v="162"/>
    <d v="2043-06-01T00:00:00"/>
    <x v="13"/>
    <n v="122869.28482804251"/>
    <n v="250"/>
    <n v="123119.28482804251"/>
    <n v="1025.9940402336877"/>
    <n v="124145.2788682762"/>
    <n v="73645.278868276204"/>
    <m/>
  </r>
  <r>
    <n v="163"/>
    <d v="2043-07-01T00:00:00"/>
    <x v="13"/>
    <n v="124145.2788682762"/>
    <n v="250"/>
    <n v="124395.2788682762"/>
    <n v="1036.6273239023017"/>
    <n v="125431.9061921785"/>
    <n v="74681.906192178503"/>
    <m/>
  </r>
  <r>
    <n v="164"/>
    <d v="2043-08-01T00:00:00"/>
    <x v="13"/>
    <n v="125431.9061921785"/>
    <n v="250"/>
    <n v="125681.9061921785"/>
    <n v="1047.3492182681541"/>
    <n v="126729.25541044665"/>
    <n v="75729.255410446654"/>
    <m/>
  </r>
  <r>
    <n v="165"/>
    <d v="2043-09-01T00:00:00"/>
    <x v="13"/>
    <n v="126729.25541044665"/>
    <n v="250"/>
    <n v="126979.25541044665"/>
    <n v="1058.1604617537221"/>
    <n v="128037.41587220038"/>
    <n v="76787.415872200378"/>
    <m/>
  </r>
  <r>
    <n v="166"/>
    <d v="2043-10-01T00:00:00"/>
    <x v="13"/>
    <n v="128037.41587220038"/>
    <n v="250"/>
    <n v="128287.41587220038"/>
    <n v="1069.061798935003"/>
    <n v="129356.47767113538"/>
    <n v="77856.477671135377"/>
    <m/>
  </r>
  <r>
    <n v="167"/>
    <d v="2043-11-01T00:00:00"/>
    <x v="13"/>
    <n v="129356.47767113538"/>
    <n v="250"/>
    <n v="129606.47767113538"/>
    <n v="1080.0539805927947"/>
    <n v="130686.53165172818"/>
    <n v="78936.531651728175"/>
    <m/>
  </r>
  <r>
    <n v="168"/>
    <d v="2043-12-01T00:00:00"/>
    <x v="13"/>
    <n v="130686.53165172818"/>
    <n v="250"/>
    <n v="130936.53165172818"/>
    <n v="1091.1377637644014"/>
    <n v="132027.66941549256"/>
    <n v="80027.669415492579"/>
    <n v="132027.66941549256"/>
  </r>
  <r>
    <n v="169"/>
    <d v="2044-01-01T00:00:00"/>
    <x v="14"/>
    <n v="132027.66941549256"/>
    <n v="250"/>
    <n v="132277.66941549256"/>
    <n v="1102.3139117957714"/>
    <n v="133379.98332728833"/>
    <n v="81129.983327288355"/>
    <m/>
  </r>
  <r>
    <n v="170"/>
    <d v="2044-02-01T00:00:00"/>
    <x v="14"/>
    <n v="133379.98332728833"/>
    <n v="250"/>
    <n v="133629.98332728833"/>
    <n v="1113.5831943940693"/>
    <n v="134743.5665216824"/>
    <n v="82243.566521682427"/>
    <m/>
  </r>
  <r>
    <n v="171"/>
    <d v="2044-03-01T00:00:00"/>
    <x v="14"/>
    <n v="134743.5665216824"/>
    <n v="250"/>
    <n v="134993.5665216824"/>
    <n v="1124.9463876806867"/>
    <n v="136118.51290936308"/>
    <n v="83368.512909363111"/>
    <m/>
  </r>
  <r>
    <n v="172"/>
    <d v="2044-04-01T00:00:00"/>
    <x v="14"/>
    <n v="136118.51290936308"/>
    <n v="250"/>
    <n v="136368.51290936308"/>
    <n v="1136.4042742446923"/>
    <n v="137504.91718360779"/>
    <n v="84504.917183607802"/>
    <m/>
  </r>
  <r>
    <n v="173"/>
    <d v="2044-05-01T00:00:00"/>
    <x v="14"/>
    <n v="137504.91718360779"/>
    <n v="250"/>
    <n v="137754.91718360779"/>
    <n v="1147.9576431967316"/>
    <n v="138902.87482680453"/>
    <n v="85652.874826804531"/>
    <m/>
  </r>
  <r>
    <n v="174"/>
    <d v="2044-06-01T00:00:00"/>
    <x v="14"/>
    <n v="138902.87482680453"/>
    <n v="250"/>
    <n v="139152.87482680453"/>
    <n v="1159.6072902233711"/>
    <n v="140312.48211702789"/>
    <n v="86812.482117027903"/>
    <m/>
  </r>
  <r>
    <n v="175"/>
    <d v="2044-07-01T00:00:00"/>
    <x v="14"/>
    <n v="140312.48211702789"/>
    <n v="250"/>
    <n v="140562.48211702789"/>
    <n v="1171.354017641899"/>
    <n v="141733.83613466978"/>
    <n v="87983.836134669808"/>
    <m/>
  </r>
  <r>
    <n v="176"/>
    <d v="2044-08-01T00:00:00"/>
    <x v="14"/>
    <n v="141733.83613466978"/>
    <n v="250"/>
    <n v="141983.83613466978"/>
    <n v="1183.1986344555814"/>
    <n v="143167.03476912537"/>
    <n v="89167.034769125385"/>
    <m/>
  </r>
  <r>
    <n v="177"/>
    <d v="2044-09-01T00:00:00"/>
    <x v="14"/>
    <n v="143167.03476912537"/>
    <n v="250"/>
    <n v="143417.03476912537"/>
    <n v="1195.1419564093781"/>
    <n v="144612.17672553475"/>
    <n v="90362.176725534766"/>
    <m/>
  </r>
  <r>
    <n v="178"/>
    <d v="2044-10-01T00:00:00"/>
    <x v="14"/>
    <n v="144612.17672553475"/>
    <n v="250"/>
    <n v="144862.17672553475"/>
    <n v="1207.184806046123"/>
    <n v="146069.36153158089"/>
    <n v="91569.361531580886"/>
    <m/>
  </r>
  <r>
    <n v="179"/>
    <d v="2044-11-01T00:00:00"/>
    <x v="14"/>
    <n v="146069.36153158089"/>
    <n v="250"/>
    <n v="146319.36153158089"/>
    <n v="1219.328012763174"/>
    <n v="147538.68954434406"/>
    <n v="92788.689544344059"/>
    <m/>
  </r>
  <r>
    <n v="180"/>
    <d v="2044-12-01T00:00:00"/>
    <x v="14"/>
    <n v="147538.68954434406"/>
    <n v="250"/>
    <n v="147788.68954434406"/>
    <n v="1231.5724128695338"/>
    <n v="149020.2619572136"/>
    <n v="94020.261957213588"/>
    <n v="149020.2619572136"/>
  </r>
  <r>
    <n v="181"/>
    <d v="2045-01-01T00:00:00"/>
    <x v="15"/>
    <n v="149020.2619572136"/>
    <n v="250"/>
    <n v="149270.2619572136"/>
    <n v="1243.9188496434467"/>
    <n v="150514.18080685704"/>
    <n v="95264.180806857039"/>
    <m/>
  </r>
  <r>
    <n v="182"/>
    <d v="2045-02-01T00:00:00"/>
    <x v="15"/>
    <n v="150514.18080685704"/>
    <n v="250"/>
    <n v="150764.18080685704"/>
    <n v="1256.3681733904752"/>
    <n v="152020.54898024752"/>
    <n v="96520.54898024752"/>
    <m/>
  </r>
  <r>
    <n v="183"/>
    <d v="2045-03-01T00:00:00"/>
    <x v="15"/>
    <n v="152020.54898024752"/>
    <n v="250"/>
    <n v="152270.54898024752"/>
    <n v="1268.9212415020627"/>
    <n v="153539.47022174959"/>
    <n v="97789.47022174958"/>
    <m/>
  </r>
  <r>
    <n v="184"/>
    <d v="2045-04-01T00:00:00"/>
    <x v="15"/>
    <n v="153539.47022174959"/>
    <n v="250"/>
    <n v="153789.47022174959"/>
    <n v="1281.57891851458"/>
    <n v="155071.04914026416"/>
    <n v="99071.049140264164"/>
    <m/>
  </r>
  <r>
    <n v="185"/>
    <d v="2045-05-01T00:00:00"/>
    <x v="15"/>
    <n v="155071.04914026416"/>
    <n v="250"/>
    <n v="155321.04914026416"/>
    <n v="1294.3420761688681"/>
    <n v="156615.39121643302"/>
    <n v="100365.39121643302"/>
    <m/>
  </r>
  <r>
    <n v="186"/>
    <d v="2045-06-01T00:00:00"/>
    <x v="15"/>
    <n v="156615.39121643302"/>
    <n v="250"/>
    <n v="156865.39121643302"/>
    <n v="1307.2115934702751"/>
    <n v="158172.6028099033"/>
    <n v="101672.6028099033"/>
    <m/>
  </r>
  <r>
    <n v="187"/>
    <d v="2045-07-01T00:00:00"/>
    <x v="15"/>
    <n v="158172.6028099033"/>
    <n v="250"/>
    <n v="158422.6028099033"/>
    <n v="1320.1883567491941"/>
    <n v="159742.79116665249"/>
    <n v="102992.79116665249"/>
    <m/>
  </r>
  <r>
    <n v="188"/>
    <d v="2045-08-01T00:00:00"/>
    <x v="15"/>
    <n v="159742.79116665249"/>
    <n v="250"/>
    <n v="159992.79116665249"/>
    <n v="1333.2732597221041"/>
    <n v="161326.06442637459"/>
    <n v="104326.06442637459"/>
    <m/>
  </r>
  <r>
    <n v="189"/>
    <d v="2045-09-01T00:00:00"/>
    <x v="15"/>
    <n v="161326.06442637459"/>
    <n v="250"/>
    <n v="161576.06442637459"/>
    <n v="1346.4672035531216"/>
    <n v="162922.53162992772"/>
    <n v="105672.53162992772"/>
    <m/>
  </r>
  <r>
    <n v="190"/>
    <d v="2045-10-01T00:00:00"/>
    <x v="15"/>
    <n v="162922.53162992772"/>
    <n v="250"/>
    <n v="163172.53162992772"/>
    <n v="1359.7710969160644"/>
    <n v="164532.30272684377"/>
    <n v="107032.30272684379"/>
    <m/>
  </r>
  <r>
    <n v="191"/>
    <d v="2045-11-01T00:00:00"/>
    <x v="15"/>
    <n v="164532.30272684377"/>
    <n v="250"/>
    <n v="164782.30272684377"/>
    <n v="1373.1858560570315"/>
    <n v="166155.48858290081"/>
    <n v="108405.48858290081"/>
    <m/>
  </r>
  <r>
    <n v="192"/>
    <d v="2045-12-01T00:00:00"/>
    <x v="15"/>
    <n v="166155.48858290081"/>
    <n v="250"/>
    <n v="166405.48858290081"/>
    <n v="1386.7124048575067"/>
    <n v="167792.20098775832"/>
    <n v="109792.20098775832"/>
    <n v="167792.20098775832"/>
  </r>
  <r>
    <n v="193"/>
    <d v="2046-01-01T00:00:00"/>
    <x v="16"/>
    <n v="167792.20098775832"/>
    <n v="250"/>
    <n v="168042.20098775832"/>
    <n v="1400.351674897986"/>
    <n v="169442.55266265629"/>
    <n v="111192.55266265631"/>
    <m/>
  </r>
  <r>
    <n v="194"/>
    <d v="2046-02-01T00:00:00"/>
    <x v="16"/>
    <n v="169442.55266265629"/>
    <n v="250"/>
    <n v="169692.55266265629"/>
    <n v="1414.1046055221357"/>
    <n v="171106.65726817842"/>
    <n v="112606.65726817845"/>
    <m/>
  </r>
  <r>
    <n v="195"/>
    <d v="2046-03-01T00:00:00"/>
    <x v="16"/>
    <n v="171106.65726817842"/>
    <n v="250"/>
    <n v="171356.65726817842"/>
    <n v="1427.9721439014868"/>
    <n v="172784.6294120799"/>
    <n v="114034.62941207993"/>
    <m/>
  </r>
  <r>
    <n v="196"/>
    <d v="2046-04-01T00:00:00"/>
    <x v="16"/>
    <n v="172784.6294120799"/>
    <n v="250"/>
    <n v="173034.6294120799"/>
    <n v="1441.9552451006657"/>
    <n v="174476.58465718056"/>
    <n v="115476.58465718059"/>
    <m/>
  </r>
  <r>
    <n v="197"/>
    <d v="2046-05-01T00:00:00"/>
    <x v="16"/>
    <n v="174476.58465718056"/>
    <n v="250"/>
    <n v="174726.58465718056"/>
    <n v="1456.0548721431712"/>
    <n v="176182.63952932373"/>
    <n v="116932.63952932376"/>
    <m/>
  </r>
  <r>
    <n v="198"/>
    <d v="2046-06-01T00:00:00"/>
    <x v="16"/>
    <n v="176182.63952932373"/>
    <n v="250"/>
    <n v="176432.63952932373"/>
    <n v="1470.2719960776976"/>
    <n v="177902.91152540143"/>
    <n v="118402.91152540146"/>
    <m/>
  </r>
  <r>
    <n v="199"/>
    <d v="2046-07-01T00:00:00"/>
    <x v="16"/>
    <n v="177902.91152540143"/>
    <n v="250"/>
    <n v="178152.91152540143"/>
    <n v="1484.6075960450119"/>
    <n v="179637.51912144644"/>
    <n v="119887.51912144647"/>
    <m/>
  </r>
  <r>
    <n v="200"/>
    <d v="2046-08-01T00:00:00"/>
    <x v="16"/>
    <n v="179637.51912144644"/>
    <n v="250"/>
    <n v="179887.51912144644"/>
    <n v="1499.0626593453869"/>
    <n v="181386.58178079184"/>
    <n v="121386.58178079186"/>
    <m/>
  </r>
  <r>
    <n v="201"/>
    <d v="2046-09-01T00:00:00"/>
    <x v="16"/>
    <n v="181386.58178079184"/>
    <n v="250"/>
    <n v="181636.58178079184"/>
    <n v="1513.6381815065986"/>
    <n v="183150.21996229843"/>
    <n v="122900.21996229846"/>
    <m/>
  </r>
  <r>
    <n v="202"/>
    <d v="2046-10-01T00:00:00"/>
    <x v="16"/>
    <n v="183150.21996229843"/>
    <n v="250"/>
    <n v="183400.21996229843"/>
    <n v="1528.335166352487"/>
    <n v="184928.55512865091"/>
    <n v="124428.55512865094"/>
    <m/>
  </r>
  <r>
    <n v="203"/>
    <d v="2046-11-01T00:00:00"/>
    <x v="16"/>
    <n v="184928.55512865091"/>
    <n v="250"/>
    <n v="185178.55512865091"/>
    <n v="1543.1546260720909"/>
    <n v="186721.70975472301"/>
    <n v="125971.70975472304"/>
    <m/>
  </r>
  <r>
    <n v="204"/>
    <d v="2046-12-01T00:00:00"/>
    <x v="16"/>
    <n v="186721.70975472301"/>
    <n v="250"/>
    <n v="186971.70975472301"/>
    <n v="1558.0975812893585"/>
    <n v="188529.80733601237"/>
    <n v="127529.8073360124"/>
    <n v="188529.80733601237"/>
  </r>
  <r>
    <n v="205"/>
    <d v="2047-01-01T00:00:00"/>
    <x v="17"/>
    <n v="188529.80733601237"/>
    <n v="250"/>
    <n v="188779.80733601237"/>
    <n v="1573.1650611334364"/>
    <n v="190352.97239714582"/>
    <n v="129102.97239714583"/>
    <m/>
  </r>
  <r>
    <n v="206"/>
    <d v="2047-02-01T00:00:00"/>
    <x v="17"/>
    <n v="190352.97239714582"/>
    <n v="250"/>
    <n v="190602.97239714582"/>
    <n v="1588.3581033095484"/>
    <n v="192191.33050045537"/>
    <n v="130691.33050045538"/>
    <m/>
  </r>
  <r>
    <n v="207"/>
    <d v="2047-03-01T00:00:00"/>
    <x v="17"/>
    <n v="192191.33050045537"/>
    <n v="250"/>
    <n v="192441.33050045537"/>
    <n v="1603.6777541704614"/>
    <n v="194045.00825462583"/>
    <n v="132295.00825462583"/>
    <m/>
  </r>
  <r>
    <n v="208"/>
    <d v="2047-04-01T00:00:00"/>
    <x v="17"/>
    <n v="194045.00825462583"/>
    <n v="250"/>
    <n v="194295.00825462583"/>
    <n v="1619.1250687885486"/>
    <n v="195914.1333234144"/>
    <n v="133914.1333234144"/>
    <m/>
  </r>
  <r>
    <n v="209"/>
    <d v="2047-05-01T00:00:00"/>
    <x v="17"/>
    <n v="195914.1333234144"/>
    <n v="250"/>
    <n v="196164.1333234144"/>
    <n v="1634.7011110284534"/>
    <n v="197798.83443444286"/>
    <n v="135548.83443444286"/>
    <m/>
  </r>
  <r>
    <n v="210"/>
    <d v="2047-06-01T00:00:00"/>
    <x v="17"/>
    <n v="197798.83443444286"/>
    <n v="250"/>
    <n v="198048.83443444286"/>
    <n v="1650.4069536203572"/>
    <n v="199699.24138806321"/>
    <n v="137199.24138806321"/>
    <m/>
  </r>
  <r>
    <n v="211"/>
    <d v="2047-07-01T00:00:00"/>
    <x v="17"/>
    <n v="199699.24138806321"/>
    <n v="250"/>
    <n v="199949.24138806321"/>
    <n v="1666.24367823386"/>
    <n v="201615.48506629706"/>
    <n v="138865.48506629706"/>
    <m/>
  </r>
  <r>
    <n v="212"/>
    <d v="2047-08-01T00:00:00"/>
    <x v="17"/>
    <n v="201615.48506629706"/>
    <n v="250"/>
    <n v="201865.48506629706"/>
    <n v="1682.2123755524754"/>
    <n v="203547.69744184954"/>
    <n v="140547.69744184954"/>
    <m/>
  </r>
  <r>
    <n v="213"/>
    <d v="2047-09-01T00:00:00"/>
    <x v="17"/>
    <n v="203547.69744184954"/>
    <n v="250"/>
    <n v="203797.69744184954"/>
    <n v="1698.314145348746"/>
    <n v="205496.01158719827"/>
    <n v="142246.01158719827"/>
    <m/>
  </r>
  <r>
    <n v="214"/>
    <d v="2047-10-01T00:00:00"/>
    <x v="17"/>
    <n v="205496.01158719827"/>
    <n v="250"/>
    <n v="205746.01158719827"/>
    <n v="1714.5500965599856"/>
    <n v="207460.56168375825"/>
    <n v="143960.56168375825"/>
    <m/>
  </r>
  <r>
    <n v="215"/>
    <d v="2047-11-01T00:00:00"/>
    <x v="17"/>
    <n v="207460.56168375825"/>
    <n v="250"/>
    <n v="207710.56168375825"/>
    <n v="1730.9213473646521"/>
    <n v="209441.48303112289"/>
    <n v="145691.48303112289"/>
    <m/>
  </r>
  <r>
    <n v="216"/>
    <d v="2047-12-01T00:00:00"/>
    <x v="17"/>
    <n v="209441.48303112289"/>
    <n v="250"/>
    <n v="209691.48303112289"/>
    <n v="1747.4290252593573"/>
    <n v="211438.91205638225"/>
    <n v="147438.91205638225"/>
    <n v="211438.91205638225"/>
  </r>
  <r>
    <n v="217"/>
    <d v="2048-01-01T00:00:00"/>
    <x v="18"/>
    <n v="211438.91205638225"/>
    <n v="250"/>
    <n v="211688.91205638225"/>
    <n v="1764.0742671365188"/>
    <n v="213452.98632351877"/>
    <n v="149202.98632351877"/>
    <m/>
  </r>
  <r>
    <n v="218"/>
    <d v="2048-02-01T00:00:00"/>
    <x v="18"/>
    <n v="213452.98632351877"/>
    <n v="250"/>
    <n v="213702.98632351877"/>
    <n v="1780.8582193626564"/>
    <n v="215483.84454288142"/>
    <n v="150983.84454288142"/>
    <m/>
  </r>
  <r>
    <n v="219"/>
    <d v="2048-03-01T00:00:00"/>
    <x v="18"/>
    <n v="215483.84454288142"/>
    <n v="250"/>
    <n v="215733.84454288142"/>
    <n v="1797.7820378573451"/>
    <n v="217531.62658073875"/>
    <n v="152781.62658073875"/>
    <m/>
  </r>
  <r>
    <n v="220"/>
    <d v="2048-04-01T00:00:00"/>
    <x v="18"/>
    <n v="217531.62658073875"/>
    <n v="250"/>
    <n v="217781.62658073875"/>
    <n v="1814.8468881728229"/>
    <n v="219596.47346891157"/>
    <n v="154596.47346891157"/>
    <m/>
  </r>
  <r>
    <n v="221"/>
    <d v="2048-05-01T00:00:00"/>
    <x v="18"/>
    <n v="219596.47346891157"/>
    <n v="250"/>
    <n v="219846.47346891157"/>
    <n v="1832.053945574263"/>
    <n v="221678.52741448584"/>
    <n v="156428.52741448584"/>
    <m/>
  </r>
  <r>
    <n v="222"/>
    <d v="2048-06-01T00:00:00"/>
    <x v="18"/>
    <n v="221678.52741448584"/>
    <n v="250"/>
    <n v="221928.52741448584"/>
    <n v="1849.4043951207152"/>
    <n v="223777.93180960655"/>
    <n v="158277.93180960655"/>
    <m/>
  </r>
  <r>
    <n v="223"/>
    <d v="2048-07-01T00:00:00"/>
    <x v="18"/>
    <n v="223777.93180960655"/>
    <n v="250"/>
    <n v="224027.93180960655"/>
    <n v="1866.8994317467213"/>
    <n v="225894.83124135327"/>
    <n v="160144.83124135327"/>
    <m/>
  </r>
  <r>
    <n v="224"/>
    <d v="2048-08-01T00:00:00"/>
    <x v="18"/>
    <n v="225894.83124135327"/>
    <n v="250"/>
    <n v="226144.83124135327"/>
    <n v="1884.5402603446105"/>
    <n v="228029.37150169787"/>
    <n v="162029.37150169787"/>
    <m/>
  </r>
  <r>
    <n v="225"/>
    <d v="2048-09-01T00:00:00"/>
    <x v="18"/>
    <n v="228029.37150169787"/>
    <n v="250"/>
    <n v="228279.37150169787"/>
    <n v="1902.3280958474822"/>
    <n v="230181.69959754535"/>
    <n v="163931.69959754535"/>
    <m/>
  </r>
  <r>
    <n v="226"/>
    <d v="2048-10-01T00:00:00"/>
    <x v="18"/>
    <n v="230181.69959754535"/>
    <n v="250"/>
    <n v="230431.69959754535"/>
    <n v="1920.2641633128778"/>
    <n v="232351.96376085823"/>
    <n v="165851.96376085823"/>
    <m/>
  </r>
  <r>
    <n v="227"/>
    <d v="2048-11-01T00:00:00"/>
    <x v="18"/>
    <n v="232351.96376085823"/>
    <n v="250"/>
    <n v="232601.96376085823"/>
    <n v="1938.3496980071518"/>
    <n v="234540.31345886539"/>
    <n v="167790.31345886539"/>
    <m/>
  </r>
  <r>
    <n v="228"/>
    <d v="2048-12-01T00:00:00"/>
    <x v="18"/>
    <n v="234540.31345886539"/>
    <n v="250"/>
    <n v="234790.31345886539"/>
    <n v="1956.5859454905449"/>
    <n v="236746.89940435594"/>
    <n v="169746.89940435594"/>
    <n v="236746.89940435594"/>
  </r>
  <r>
    <n v="229"/>
    <d v="2049-01-01T00:00:00"/>
    <x v="19"/>
    <n v="236746.89940435594"/>
    <n v="250"/>
    <n v="236996.89940435594"/>
    <n v="1974.9741617029661"/>
    <n v="238971.8735660589"/>
    <n v="171721.8735660589"/>
    <m/>
  </r>
  <r>
    <n v="230"/>
    <d v="2049-02-01T00:00:00"/>
    <x v="19"/>
    <n v="238971.8735660589"/>
    <n v="250"/>
    <n v="239221.8735660589"/>
    <n v="1993.5156130504909"/>
    <n v="241215.38917910939"/>
    <n v="173715.38917910939"/>
    <m/>
  </r>
  <r>
    <n v="231"/>
    <d v="2049-03-01T00:00:00"/>
    <x v="19"/>
    <n v="241215.38917910939"/>
    <n v="250"/>
    <n v="241465.38917910939"/>
    <n v="2012.2115764925782"/>
    <n v="243477.60075560198"/>
    <n v="175727.60075560198"/>
    <m/>
  </r>
  <r>
    <n v="232"/>
    <d v="2049-04-01T00:00:00"/>
    <x v="19"/>
    <n v="243477.60075560198"/>
    <n v="250"/>
    <n v="243727.60075560198"/>
    <n v="2031.0633396300163"/>
    <n v="245758.664095232"/>
    <n v="177758.664095232"/>
    <m/>
  </r>
  <r>
    <n v="233"/>
    <d v="2049-05-01T00:00:00"/>
    <x v="19"/>
    <n v="245758.664095232"/>
    <n v="250"/>
    <n v="246008.664095232"/>
    <n v="2050.0722007936001"/>
    <n v="248058.7362960256"/>
    <n v="179808.7362960256"/>
    <m/>
  </r>
  <r>
    <n v="234"/>
    <d v="2049-06-01T00:00:00"/>
    <x v="19"/>
    <n v="248058.7362960256"/>
    <n v="250"/>
    <n v="248308.7362960256"/>
    <n v="2069.2394691335467"/>
    <n v="250377.97576515915"/>
    <n v="181877.97576515915"/>
    <m/>
  </r>
  <r>
    <n v="235"/>
    <d v="2049-07-01T00:00:00"/>
    <x v="19"/>
    <n v="250377.97576515915"/>
    <n v="250"/>
    <n v="250627.97576515915"/>
    <n v="2088.5664647096596"/>
    <n v="252716.54222986882"/>
    <n v="183966.54222986882"/>
    <m/>
  </r>
  <r>
    <n v="236"/>
    <d v="2049-08-01T00:00:00"/>
    <x v="19"/>
    <n v="252716.54222986882"/>
    <n v="250"/>
    <n v="252966.54222986882"/>
    <n v="2108.0545185822402"/>
    <n v="255074.59674845106"/>
    <n v="186074.59674845106"/>
    <m/>
  </r>
  <r>
    <n v="237"/>
    <d v="2049-09-01T00:00:00"/>
    <x v="19"/>
    <n v="255074.59674845106"/>
    <n v="250"/>
    <n v="255324.59674845106"/>
    <n v="2127.704972903759"/>
    <n v="257452.30172135483"/>
    <n v="188202.30172135483"/>
    <m/>
  </r>
  <r>
    <n v="238"/>
    <d v="2049-10-01T00:00:00"/>
    <x v="19"/>
    <n v="257452.30172135483"/>
    <n v="250"/>
    <n v="257702.30172135483"/>
    <n v="2147.5191810112901"/>
    <n v="259849.82090236613"/>
    <n v="190349.82090236613"/>
    <m/>
  </r>
  <r>
    <n v="239"/>
    <d v="2049-11-01T00:00:00"/>
    <x v="19"/>
    <n v="259849.82090236613"/>
    <n v="250"/>
    <n v="260099.82090236613"/>
    <n v="2167.4985075197178"/>
    <n v="262267.31940988585"/>
    <n v="192517.31940988585"/>
    <m/>
  </r>
  <r>
    <n v="240"/>
    <d v="2049-12-01T00:00:00"/>
    <x v="19"/>
    <n v="262267.31940988585"/>
    <n v="250"/>
    <n v="262517.31940988585"/>
    <n v="2187.6443284157153"/>
    <n v="264704.96373830159"/>
    <n v="194704.96373830157"/>
    <n v="264704.96373830159"/>
  </r>
  <r>
    <n v="241"/>
    <d v="2050-01-01T00:00:00"/>
    <x v="20"/>
    <n v="264704.96373830159"/>
    <n v="250"/>
    <n v="264954.96373830159"/>
    <n v="2207.9580311525133"/>
    <n v="267162.92176945409"/>
    <n v="196912.92176945409"/>
    <m/>
  </r>
  <r>
    <n v="242"/>
    <d v="2050-02-01T00:00:00"/>
    <x v="20"/>
    <n v="267162.92176945409"/>
    <n v="250"/>
    <n v="267412.92176945409"/>
    <n v="2228.4410147454505"/>
    <n v="269641.36278419953"/>
    <n v="199141.36278419953"/>
    <m/>
  </r>
  <r>
    <n v="243"/>
    <d v="2050-03-01T00:00:00"/>
    <x v="20"/>
    <n v="269641.36278419953"/>
    <n v="250"/>
    <n v="269891.36278419953"/>
    <n v="2249.0946898683296"/>
    <n v="272140.45747406787"/>
    <n v="201390.45747406787"/>
    <m/>
  </r>
  <r>
    <n v="244"/>
    <d v="2050-04-01T00:00:00"/>
    <x v="20"/>
    <n v="272140.45747406787"/>
    <n v="250"/>
    <n v="272390.45747406787"/>
    <n v="2269.9204789505657"/>
    <n v="274660.37795301841"/>
    <n v="203660.37795301844"/>
    <m/>
  </r>
  <r>
    <n v="245"/>
    <d v="2050-05-01T00:00:00"/>
    <x v="20"/>
    <n v="274660.37795301841"/>
    <n v="250"/>
    <n v="274910.37795301841"/>
    <n v="2290.9198162751536"/>
    <n v="277201.29776929354"/>
    <n v="205951.2977692936"/>
    <m/>
  </r>
  <r>
    <n v="246"/>
    <d v="2050-06-01T00:00:00"/>
    <x v="20"/>
    <n v="277201.29776929354"/>
    <n v="250"/>
    <n v="277451.29776929354"/>
    <n v="2312.0941480774463"/>
    <n v="279763.39191737096"/>
    <n v="208263.39191737105"/>
    <m/>
  </r>
  <r>
    <n v="247"/>
    <d v="2050-07-01T00:00:00"/>
    <x v="20"/>
    <n v="279763.39191737096"/>
    <n v="250"/>
    <n v="280013.39191737096"/>
    <n v="2333.444932644758"/>
    <n v="282346.83685001574"/>
    <n v="210596.8368500158"/>
    <m/>
  </r>
  <r>
    <n v="248"/>
    <d v="2050-08-01T00:00:00"/>
    <x v="20"/>
    <n v="282346.83685001574"/>
    <n v="250"/>
    <n v="282596.83685001574"/>
    <n v="2354.9736404167979"/>
    <n v="284951.81049043254"/>
    <n v="212951.8104904326"/>
    <m/>
  </r>
  <r>
    <n v="249"/>
    <d v="2050-09-01T00:00:00"/>
    <x v="20"/>
    <n v="284951.81049043254"/>
    <n v="250"/>
    <n v="285201.81049043254"/>
    <n v="2376.6817540869379"/>
    <n v="287578.49224451947"/>
    <n v="215328.49224451953"/>
    <m/>
  </r>
  <r>
    <n v="250"/>
    <d v="2050-10-01T00:00:00"/>
    <x v="20"/>
    <n v="287578.49224451947"/>
    <n v="250"/>
    <n v="287828.49224451947"/>
    <n v="2398.5707687043287"/>
    <n v="290227.06301322381"/>
    <n v="217727.06301322384"/>
    <m/>
  </r>
  <r>
    <n v="251"/>
    <d v="2050-11-01T00:00:00"/>
    <x v="20"/>
    <n v="290227.06301322381"/>
    <n v="250"/>
    <n v="290477.06301322381"/>
    <n v="2420.6421917768653"/>
    <n v="292897.7052050007"/>
    <n v="220147.7052050007"/>
    <m/>
  </r>
  <r>
    <n v="252"/>
    <d v="2050-12-01T00:00:00"/>
    <x v="20"/>
    <n v="292897.7052050007"/>
    <n v="250"/>
    <n v="293147.7052050007"/>
    <n v="2442.8975433750056"/>
    <n v="295590.60274837574"/>
    <n v="222590.60274837571"/>
    <n v="295590.60274837574"/>
  </r>
  <r>
    <n v="253"/>
    <d v="2051-01-01T00:00:00"/>
    <x v="21"/>
    <n v="295590.60274837574"/>
    <n v="250"/>
    <n v="295840.60274837574"/>
    <n v="2465.3383562364643"/>
    <n v="298305.9411046122"/>
    <n v="225055.94110461217"/>
    <m/>
  </r>
  <r>
    <n v="254"/>
    <d v="2051-02-01T00:00:00"/>
    <x v="21"/>
    <n v="298305.9411046122"/>
    <n v="250"/>
    <n v="298555.9411046122"/>
    <n v="2487.9661758717684"/>
    <n v="301043.90728048398"/>
    <n v="227543.90728048392"/>
    <m/>
  </r>
  <r>
    <n v="255"/>
    <d v="2051-03-01T00:00:00"/>
    <x v="21"/>
    <n v="301043.90728048398"/>
    <n v="250"/>
    <n v="301293.90728048398"/>
    <n v="2510.7825606706997"/>
    <n v="303804.68984115467"/>
    <n v="230054.68984115461"/>
    <m/>
  </r>
  <r>
    <n v="256"/>
    <d v="2051-04-01T00:00:00"/>
    <x v="21"/>
    <n v="303804.68984115467"/>
    <n v="250"/>
    <n v="304054.68984115467"/>
    <n v="2533.7890820096222"/>
    <n v="306588.47892316431"/>
    <n v="232588.47892316425"/>
    <m/>
  </r>
  <r>
    <n v="257"/>
    <d v="2051-05-01T00:00:00"/>
    <x v="21"/>
    <n v="306588.47892316431"/>
    <n v="250"/>
    <n v="306838.47892316431"/>
    <n v="2556.9873243597026"/>
    <n v="309395.46624752402"/>
    <n v="235145.46624752396"/>
    <m/>
  </r>
  <r>
    <n v="258"/>
    <d v="2051-06-01T00:00:00"/>
    <x v="21"/>
    <n v="309395.46624752402"/>
    <n v="250"/>
    <n v="309645.46624752402"/>
    <n v="2580.3788853960336"/>
    <n v="312225.84513292008"/>
    <n v="237725.84513291999"/>
    <m/>
  </r>
  <r>
    <n v="259"/>
    <d v="2051-07-01T00:00:00"/>
    <x v="21"/>
    <n v="312225.84513292008"/>
    <n v="250"/>
    <n v="312475.84513292008"/>
    <n v="2603.9653761076675"/>
    <n v="315079.81050902774"/>
    <n v="240329.81050902765"/>
    <m/>
  </r>
  <r>
    <n v="260"/>
    <d v="2051-08-01T00:00:00"/>
    <x v="21"/>
    <n v="315079.81050902774"/>
    <n v="250"/>
    <n v="315329.81050902774"/>
    <n v="2627.7484209085646"/>
    <n v="317957.55892993632"/>
    <n v="242957.5589299362"/>
    <m/>
  </r>
  <r>
    <n v="261"/>
    <d v="2051-09-01T00:00:00"/>
    <x v="21"/>
    <n v="317957.55892993632"/>
    <n v="250"/>
    <n v="318207.55892993632"/>
    <n v="2651.7296577494694"/>
    <n v="320859.28858768579"/>
    <n v="245609.28858768567"/>
    <m/>
  </r>
  <r>
    <n v="262"/>
    <d v="2051-10-01T00:00:00"/>
    <x v="21"/>
    <n v="320859.28858768579"/>
    <n v="250"/>
    <n v="321109.28858768579"/>
    <n v="2675.9107382307147"/>
    <n v="323785.19932591653"/>
    <n v="248285.19932591639"/>
    <m/>
  </r>
  <r>
    <n v="263"/>
    <d v="2051-11-01T00:00:00"/>
    <x v="21"/>
    <n v="323785.19932591653"/>
    <n v="250"/>
    <n v="324035.19932591653"/>
    <n v="2700.2933277159709"/>
    <n v="326735.49265363248"/>
    <n v="250985.49265363236"/>
    <m/>
  </r>
  <r>
    <n v="264"/>
    <d v="2051-12-01T00:00:00"/>
    <x v="21"/>
    <n v="326735.49265363248"/>
    <n v="250"/>
    <n v="326985.49265363248"/>
    <n v="2724.8791054469375"/>
    <n v="329710.3717590794"/>
    <n v="253710.37175907931"/>
    <n v="329710.3717590794"/>
  </r>
  <r>
    <n v="265"/>
    <d v="2052-01-01T00:00:00"/>
    <x v="22"/>
    <n v="329710.3717590794"/>
    <n v="250"/>
    <n v="329960.3717590794"/>
    <n v="2749.6697646589951"/>
    <n v="332710.04152373841"/>
    <n v="256460.0415237383"/>
    <m/>
  </r>
  <r>
    <n v="266"/>
    <d v="2052-02-01T00:00:00"/>
    <x v="22"/>
    <n v="332710.04152373841"/>
    <n v="250"/>
    <n v="332960.04152373841"/>
    <n v="2774.6670126978202"/>
    <n v="335734.70853643626"/>
    <n v="259234.70853643611"/>
    <m/>
  </r>
  <r>
    <n v="267"/>
    <d v="2052-03-01T00:00:00"/>
    <x v="22"/>
    <n v="335734.70853643626"/>
    <n v="250"/>
    <n v="335984.70853643626"/>
    <n v="2799.8725711369689"/>
    <n v="338784.58110757323"/>
    <n v="262034.58110757309"/>
    <m/>
  </r>
  <r>
    <n v="268"/>
    <d v="2052-04-01T00:00:00"/>
    <x v="22"/>
    <n v="338784.58110757323"/>
    <n v="250"/>
    <n v="339034.58110757323"/>
    <n v="2825.2881758964436"/>
    <n v="341859.86928346968"/>
    <n v="264859.86928346951"/>
    <m/>
  </r>
  <r>
    <n v="269"/>
    <d v="2052-05-01T00:00:00"/>
    <x v="22"/>
    <n v="341859.86928346968"/>
    <n v="250"/>
    <n v="342109.86928346968"/>
    <n v="2850.9155773622474"/>
    <n v="344960.78486083192"/>
    <n v="267710.78486083174"/>
    <m/>
  </r>
  <r>
    <n v="270"/>
    <d v="2052-06-01T00:00:00"/>
    <x v="22"/>
    <n v="344960.78486083192"/>
    <n v="250"/>
    <n v="345210.78486083192"/>
    <n v="2876.7565405069327"/>
    <n v="348087.54140133888"/>
    <n v="270587.54140133865"/>
    <m/>
  </r>
  <r>
    <n v="271"/>
    <d v="2052-07-01T00:00:00"/>
    <x v="22"/>
    <n v="348087.54140133888"/>
    <n v="250"/>
    <n v="348337.54140133888"/>
    <n v="2902.8128450111572"/>
    <n v="351240.35424635006"/>
    <n v="273490.35424634983"/>
    <m/>
  </r>
  <r>
    <n v="272"/>
    <d v="2052-08-01T00:00:00"/>
    <x v="22"/>
    <n v="351240.35424635006"/>
    <n v="250"/>
    <n v="351490.35424635006"/>
    <n v="2929.0862853862504"/>
    <n v="354419.4405317363"/>
    <n v="276419.44053173607"/>
    <m/>
  </r>
  <r>
    <n v="273"/>
    <d v="2052-09-01T00:00:00"/>
    <x v="22"/>
    <n v="354419.4405317363"/>
    <n v="250"/>
    <n v="354669.4405317363"/>
    <n v="2955.5786710978023"/>
    <n v="357625.01920283411"/>
    <n v="279375.01920283388"/>
    <m/>
  </r>
  <r>
    <n v="274"/>
    <d v="2052-10-01T00:00:00"/>
    <x v="22"/>
    <n v="357625.01920283411"/>
    <n v="250"/>
    <n v="357875.01920283411"/>
    <n v="2982.2918266902843"/>
    <n v="360857.31102952437"/>
    <n v="282357.31102952413"/>
    <m/>
  </r>
  <r>
    <n v="275"/>
    <d v="2052-11-01T00:00:00"/>
    <x v="22"/>
    <n v="360857.31102952437"/>
    <n v="250"/>
    <n v="361107.31102952437"/>
    <n v="3009.2275919127032"/>
    <n v="364116.5386214371"/>
    <n v="285366.53862143686"/>
    <m/>
  </r>
  <r>
    <n v="276"/>
    <d v="2052-12-01T00:00:00"/>
    <x v="22"/>
    <n v="364116.5386214371"/>
    <n v="250"/>
    <n v="364366.5386214371"/>
    <n v="3036.3878218453092"/>
    <n v="367402.9264432824"/>
    <n v="288402.92644328217"/>
    <n v="367402.9264432824"/>
  </r>
  <r>
    <n v="277"/>
    <d v="2053-01-01T00:00:00"/>
    <x v="23"/>
    <n v="367402.9264432824"/>
    <n v="250"/>
    <n v="367652.9264432824"/>
    <n v="3063.7743870273534"/>
    <n v="370716.70083030977"/>
    <n v="291466.70083030954"/>
    <m/>
  </r>
  <r>
    <n v="278"/>
    <d v="2053-02-01T00:00:00"/>
    <x v="23"/>
    <n v="370716.70083030977"/>
    <n v="250"/>
    <n v="370966.70083030977"/>
    <n v="3091.3891735859147"/>
    <n v="374058.09000389569"/>
    <n v="294558.09000389546"/>
    <m/>
  </r>
  <r>
    <n v="279"/>
    <d v="2053-03-01T00:00:00"/>
    <x v="23"/>
    <n v="374058.09000389569"/>
    <n v="250"/>
    <n v="374308.09000389569"/>
    <n v="3119.2340833657972"/>
    <n v="377427.32408726151"/>
    <n v="297677.32408726128"/>
    <m/>
  </r>
  <r>
    <n v="280"/>
    <d v="2053-04-01T00:00:00"/>
    <x v="23"/>
    <n v="377427.32408726151"/>
    <n v="250"/>
    <n v="377677.32408726151"/>
    <n v="3147.3110340605126"/>
    <n v="380824.635121322"/>
    <n v="300824.63512132177"/>
    <m/>
  </r>
  <r>
    <n v="281"/>
    <d v="2053-05-01T00:00:00"/>
    <x v="23"/>
    <n v="380824.635121322"/>
    <n v="250"/>
    <n v="381074.635121322"/>
    <n v="3175.6219593443502"/>
    <n v="384250.25708066637"/>
    <n v="304000.25708066614"/>
    <m/>
  </r>
  <r>
    <n v="282"/>
    <d v="2053-06-01T00:00:00"/>
    <x v="23"/>
    <n v="384250.25708066637"/>
    <n v="250"/>
    <n v="384500.25708066637"/>
    <n v="3204.1688090055532"/>
    <n v="387704.4258896719"/>
    <n v="307204.42588967166"/>
    <m/>
  </r>
  <r>
    <n v="283"/>
    <d v="2053-07-01T00:00:00"/>
    <x v="23"/>
    <n v="387704.4258896719"/>
    <n v="250"/>
    <n v="387954.4258896719"/>
    <n v="3232.9535490805993"/>
    <n v="391187.37943875248"/>
    <n v="310437.37943875225"/>
    <m/>
  </r>
  <r>
    <n v="284"/>
    <d v="2053-08-01T00:00:00"/>
    <x v="23"/>
    <n v="391187.37943875248"/>
    <n v="250"/>
    <n v="391437.37943875248"/>
    <n v="3261.9781619896039"/>
    <n v="394699.35760074208"/>
    <n v="313699.35760074185"/>
    <m/>
  </r>
  <r>
    <n v="285"/>
    <d v="2053-09-01T00:00:00"/>
    <x v="23"/>
    <n v="394699.35760074208"/>
    <n v="250"/>
    <n v="394949.35760074208"/>
    <n v="3291.2446466728506"/>
    <n v="398240.60224741494"/>
    <n v="316990.6022474147"/>
    <m/>
  </r>
  <r>
    <n v="286"/>
    <d v="2053-10-01T00:00:00"/>
    <x v="23"/>
    <n v="398240.60224741494"/>
    <n v="250"/>
    <n v="398490.60224741494"/>
    <n v="3320.7550187284578"/>
    <n v="401811.35726614337"/>
    <n v="320311.35726614314"/>
    <m/>
  </r>
  <r>
    <n v="287"/>
    <d v="2053-11-01T00:00:00"/>
    <x v="23"/>
    <n v="401811.35726614337"/>
    <n v="250"/>
    <n v="402061.35726614337"/>
    <n v="3350.5113105511946"/>
    <n v="405411.86857669457"/>
    <n v="323661.86857669434"/>
    <m/>
  </r>
  <r>
    <n v="288"/>
    <d v="2053-12-01T00:00:00"/>
    <x v="23"/>
    <n v="405411.86857669457"/>
    <n v="250"/>
    <n v="405661.86857669457"/>
    <n v="3380.5155714724547"/>
    <n v="409042.38414816704"/>
    <n v="327042.38414816681"/>
    <n v="409042.38414816704"/>
  </r>
  <r>
    <n v="289"/>
    <d v="2054-01-01T00:00:00"/>
    <x v="24"/>
    <n v="409042.38414816704"/>
    <n v="250"/>
    <n v="409292.38414816704"/>
    <n v="3410.769867901392"/>
    <n v="412703.15401606844"/>
    <n v="330453.15401606821"/>
    <m/>
  </r>
  <r>
    <n v="290"/>
    <d v="2054-02-01T00:00:00"/>
    <x v="24"/>
    <n v="412703.15401606844"/>
    <n v="250"/>
    <n v="412953.15401606844"/>
    <n v="3441.2762834672371"/>
    <n v="416394.43029953568"/>
    <n v="333894.43029953545"/>
    <m/>
  </r>
  <r>
    <n v="291"/>
    <d v="2054-03-01T00:00:00"/>
    <x v="24"/>
    <n v="416394.43029953568"/>
    <n v="250"/>
    <n v="416644.43029953568"/>
    <n v="3472.0369191627974"/>
    <n v="420116.46721869847"/>
    <n v="337366.46721869824"/>
    <m/>
  </r>
  <r>
    <n v="292"/>
    <d v="2054-04-01T00:00:00"/>
    <x v="24"/>
    <n v="420116.46721869847"/>
    <n v="250"/>
    <n v="420366.46721869847"/>
    <n v="3503.0538934891538"/>
    <n v="423869.52111218765"/>
    <n v="340869.52111218742"/>
    <m/>
  </r>
  <r>
    <n v="293"/>
    <d v="2054-05-01T00:00:00"/>
    <x v="24"/>
    <n v="423869.52111218765"/>
    <n v="250"/>
    <n v="424119.52111218765"/>
    <n v="3534.3293426015639"/>
    <n v="427653.85045478924"/>
    <n v="344403.850454789"/>
    <m/>
  </r>
  <r>
    <n v="294"/>
    <d v="2054-06-01T00:00:00"/>
    <x v="24"/>
    <n v="427653.85045478924"/>
    <n v="250"/>
    <n v="427903.85045478924"/>
    <n v="3565.8654204565769"/>
    <n v="431469.71587524581"/>
    <n v="347969.71587524557"/>
    <m/>
  </r>
  <r>
    <n v="295"/>
    <d v="2054-07-01T00:00:00"/>
    <x v="24"/>
    <n v="431469.71587524581"/>
    <n v="250"/>
    <n v="431719.71587524581"/>
    <n v="3597.6642989603815"/>
    <n v="435317.38017420616"/>
    <n v="351567.38017420593"/>
    <m/>
  </r>
  <r>
    <n v="296"/>
    <d v="2054-08-01T00:00:00"/>
    <x v="24"/>
    <n v="435317.38017420616"/>
    <n v="250"/>
    <n v="435567.38017420616"/>
    <n v="3629.7281681183845"/>
    <n v="439197.10834232456"/>
    <n v="355197.10834232433"/>
    <m/>
  </r>
  <r>
    <n v="297"/>
    <d v="2054-09-01T00:00:00"/>
    <x v="24"/>
    <n v="439197.10834232456"/>
    <n v="250"/>
    <n v="439447.10834232456"/>
    <n v="3662.0592361860381"/>
    <n v="443109.16757851059"/>
    <n v="358859.16757851036"/>
    <m/>
  </r>
  <r>
    <n v="298"/>
    <d v="2054-10-01T00:00:00"/>
    <x v="24"/>
    <n v="443109.16757851059"/>
    <n v="250"/>
    <n v="443359.16757851059"/>
    <n v="3694.6597298209217"/>
    <n v="447053.8273083315"/>
    <n v="362553.82730833127"/>
    <m/>
  </r>
  <r>
    <n v="299"/>
    <d v="2054-11-01T00:00:00"/>
    <x v="24"/>
    <n v="447053.8273083315"/>
    <n v="250"/>
    <n v="447303.8273083315"/>
    <n v="3727.5318942360959"/>
    <n v="451031.3592025676"/>
    <n v="366281.35920256737"/>
    <m/>
  </r>
  <r>
    <n v="300"/>
    <d v="2054-12-01T00:00:00"/>
    <x v="24"/>
    <n v="451031.3592025676"/>
    <n v="250"/>
    <n v="451281.3592025676"/>
    <n v="3760.67799335473"/>
    <n v="455042.03719592234"/>
    <n v="370042.03719592211"/>
    <n v="455042.03719592234"/>
  </r>
  <r>
    <n v="301"/>
    <d v="2055-01-01T00:00:00"/>
    <x v="25"/>
    <n v="455042.03719592234"/>
    <n v="250"/>
    <n v="455292.03719592234"/>
    <n v="3794.1003099660193"/>
    <n v="459086.13750588836"/>
    <n v="373836.13750588812"/>
    <m/>
  </r>
  <r>
    <n v="302"/>
    <d v="2055-02-01T00:00:00"/>
    <x v="25"/>
    <n v="459086.13750588836"/>
    <n v="250"/>
    <n v="459336.13750588836"/>
    <n v="3827.801145882403"/>
    <n v="463163.93865177076"/>
    <n v="377663.93865177053"/>
    <m/>
  </r>
  <r>
    <n v="303"/>
    <d v="2055-03-01T00:00:00"/>
    <x v="25"/>
    <n v="463163.93865177076"/>
    <n v="250"/>
    <n v="463413.93865177076"/>
    <n v="3861.7828220980896"/>
    <n v="467275.72147386888"/>
    <n v="381525.72147386865"/>
    <m/>
  </r>
  <r>
    <n v="304"/>
    <d v="2055-04-01T00:00:00"/>
    <x v="25"/>
    <n v="467275.72147386888"/>
    <n v="250"/>
    <n v="467525.72147386888"/>
    <n v="3896.0476789489071"/>
    <n v="471421.76915281778"/>
    <n v="385421.76915281755"/>
    <m/>
  </r>
  <r>
    <n v="305"/>
    <d v="2055-05-01T00:00:00"/>
    <x v="25"/>
    <n v="471421.76915281778"/>
    <n v="250"/>
    <n v="471671.76915281778"/>
    <n v="3930.5980762734816"/>
    <n v="475602.36722909124"/>
    <n v="389352.367229091"/>
    <m/>
  </r>
  <r>
    <n v="306"/>
    <d v="2055-06-01T00:00:00"/>
    <x v="25"/>
    <n v="475602.36722909124"/>
    <n v="250"/>
    <n v="475852.36722909124"/>
    <n v="3965.4363935757601"/>
    <n v="479817.80362266698"/>
    <n v="393317.80362266675"/>
    <m/>
  </r>
  <r>
    <n v="307"/>
    <d v="2055-07-01T00:00:00"/>
    <x v="25"/>
    <n v="479817.80362266698"/>
    <n v="250"/>
    <n v="480067.80362266698"/>
    <n v="4000.5650301888913"/>
    <n v="484068.36865285586"/>
    <n v="397318.36865285563"/>
    <m/>
  </r>
  <r>
    <n v="308"/>
    <d v="2055-08-01T00:00:00"/>
    <x v="25"/>
    <n v="484068.36865285586"/>
    <n v="250"/>
    <n v="484318.36865285586"/>
    <n v="4035.9864054404657"/>
    <n v="488354.35505829635"/>
    <n v="401354.35505829612"/>
    <m/>
  </r>
  <r>
    <n v="309"/>
    <d v="2055-09-01T00:00:00"/>
    <x v="25"/>
    <n v="488354.35505829635"/>
    <n v="250"/>
    <n v="488604.35505829635"/>
    <n v="4071.7029588191363"/>
    <n v="492676.05801711546"/>
    <n v="405426.05801711523"/>
    <m/>
  </r>
  <r>
    <n v="310"/>
    <d v="2055-10-01T00:00:00"/>
    <x v="25"/>
    <n v="492676.05801711546"/>
    <n v="250"/>
    <n v="492926.05801711546"/>
    <n v="4107.7171501426292"/>
    <n v="497033.77516725811"/>
    <n v="409533.77516725787"/>
    <m/>
  </r>
  <r>
    <n v="311"/>
    <d v="2055-11-01T00:00:00"/>
    <x v="25"/>
    <n v="497033.77516725811"/>
    <n v="250"/>
    <n v="497283.77516725811"/>
    <n v="4144.0314597271508"/>
    <n v="501427.80662698526"/>
    <n v="413677.80662698502"/>
    <m/>
  </r>
  <r>
    <n v="312"/>
    <d v="2055-12-01T00:00:00"/>
    <x v="25"/>
    <n v="501427.80662698526"/>
    <n v="250"/>
    <n v="501677.80662698526"/>
    <n v="4180.6483885582102"/>
    <n v="505858.45501554344"/>
    <n v="417858.45501554321"/>
    <n v="505858.45501554344"/>
  </r>
  <r>
    <n v="313"/>
    <d v="2056-01-01T00:00:00"/>
    <x v="26"/>
    <n v="505858.45501554344"/>
    <n v="250"/>
    <n v="506108.45501554344"/>
    <n v="4217.570458462862"/>
    <n v="510326.02547400631"/>
    <n v="422076.02547400608"/>
    <m/>
  </r>
  <r>
    <n v="314"/>
    <d v="2056-02-01T00:00:00"/>
    <x v="26"/>
    <n v="510326.02547400631"/>
    <n v="250"/>
    <n v="510576.02547400631"/>
    <n v="4254.8002122833859"/>
    <n v="514830.8256862897"/>
    <n v="426330.82568628946"/>
    <m/>
  </r>
  <r>
    <n v="315"/>
    <d v="2056-03-01T00:00:00"/>
    <x v="26"/>
    <n v="514830.8256862897"/>
    <n v="250"/>
    <n v="515080.8256862897"/>
    <n v="4292.340214052414"/>
    <n v="519373.16590034211"/>
    <n v="430623.16590034188"/>
    <m/>
  </r>
  <r>
    <n v="316"/>
    <d v="2056-04-01T00:00:00"/>
    <x v="26"/>
    <n v="519373.16590034211"/>
    <n v="250"/>
    <n v="519623.16590034211"/>
    <n v="4330.1930491695175"/>
    <n v="523953.3589495116"/>
    <n v="434953.35894951137"/>
    <m/>
  </r>
  <r>
    <n v="317"/>
    <d v="2056-05-01T00:00:00"/>
    <x v="26"/>
    <n v="523953.3589495116"/>
    <n v="250"/>
    <n v="524203.3589495116"/>
    <n v="4368.3613245792631"/>
    <n v="528571.72027409088"/>
    <n v="439321.72027409065"/>
    <m/>
  </r>
  <r>
    <n v="318"/>
    <d v="2056-06-01T00:00:00"/>
    <x v="26"/>
    <n v="528571.72027409088"/>
    <n v="250"/>
    <n v="528821.72027409088"/>
    <n v="4406.847668950757"/>
    <n v="533228.56794304168"/>
    <n v="443728.56794304139"/>
    <m/>
  </r>
  <r>
    <n v="319"/>
    <d v="2056-07-01T00:00:00"/>
    <x v="26"/>
    <n v="533228.56794304168"/>
    <n v="250"/>
    <n v="533478.56794304168"/>
    <n v="4445.6547328586803"/>
    <n v="537924.22267590032"/>
    <n v="448174.22267590009"/>
    <m/>
  </r>
  <r>
    <n v="320"/>
    <d v="2056-08-01T00:00:00"/>
    <x v="26"/>
    <n v="537924.22267590032"/>
    <n v="250"/>
    <n v="538174.22267590032"/>
    <n v="4484.7851889658359"/>
    <n v="542659.00786486617"/>
    <n v="452659.00786486594"/>
    <m/>
  </r>
  <r>
    <n v="321"/>
    <d v="2056-09-01T00:00:00"/>
    <x v="26"/>
    <n v="542659.00786486617"/>
    <n v="250"/>
    <n v="542909.00786486617"/>
    <n v="4524.2417322072179"/>
    <n v="547433.24959707342"/>
    <n v="457183.24959707318"/>
    <m/>
  </r>
  <r>
    <n v="322"/>
    <d v="2056-10-01T00:00:00"/>
    <x v="26"/>
    <n v="547433.24959707342"/>
    <n v="250"/>
    <n v="547683.24959707342"/>
    <n v="4564.0270799756117"/>
    <n v="552247.276677049"/>
    <n v="461747.27667704882"/>
    <m/>
  </r>
  <r>
    <n v="323"/>
    <d v="2056-11-01T00:00:00"/>
    <x v="26"/>
    <n v="552247.276677049"/>
    <n v="250"/>
    <n v="552497.276677049"/>
    <n v="4604.1439723087415"/>
    <n v="557101.42064935772"/>
    <n v="466351.42064935755"/>
    <m/>
  </r>
  <r>
    <n v="324"/>
    <d v="2056-12-01T00:00:00"/>
    <x v="26"/>
    <n v="557101.42064935772"/>
    <n v="250"/>
    <n v="557351.42064935772"/>
    <n v="4644.5951720779813"/>
    <n v="561996.01582143572"/>
    <n v="470996.01582143555"/>
    <n v="561996.01582143572"/>
  </r>
  <r>
    <n v="325"/>
    <d v="2057-01-01T00:00:00"/>
    <x v="27"/>
    <n v="561996.01582143572"/>
    <n v="250"/>
    <n v="562246.01582143572"/>
    <n v="4685.383465178631"/>
    <n v="566931.39928661438"/>
    <n v="475681.39928661415"/>
    <m/>
  </r>
  <r>
    <n v="326"/>
    <d v="2057-02-01T00:00:00"/>
    <x v="27"/>
    <n v="566931.39928661438"/>
    <n v="250"/>
    <n v="567181.39928661438"/>
    <n v="4726.511660721786"/>
    <n v="571907.91094733612"/>
    <n v="480407.91094733594"/>
    <m/>
  </r>
  <r>
    <n v="327"/>
    <d v="2057-03-01T00:00:00"/>
    <x v="27"/>
    <n v="571907.91094733612"/>
    <n v="250"/>
    <n v="572157.91094733612"/>
    <n v="4767.9825912278011"/>
    <n v="576925.89353856386"/>
    <n v="485175.89353856375"/>
    <m/>
  </r>
  <r>
    <n v="328"/>
    <d v="2057-04-01T00:00:00"/>
    <x v="27"/>
    <n v="576925.89353856386"/>
    <n v="250"/>
    <n v="577175.89353856386"/>
    <n v="4809.7991128213653"/>
    <n v="581985.69265138521"/>
    <n v="489985.69265138509"/>
    <m/>
  </r>
  <r>
    <n v="329"/>
    <d v="2057-05-01T00:00:00"/>
    <x v="27"/>
    <n v="581985.69265138521"/>
    <n v="250"/>
    <n v="582235.69265138521"/>
    <n v="4851.9641054282101"/>
    <n v="587087.65675681341"/>
    <n v="494837.65675681329"/>
    <m/>
  </r>
  <r>
    <n v="330"/>
    <d v="2057-06-01T00:00:00"/>
    <x v="27"/>
    <n v="587087.65675681341"/>
    <n v="250"/>
    <n v="587337.65675681341"/>
    <n v="4894.4804729734451"/>
    <n v="592232.13722978684"/>
    <n v="499732.13722978672"/>
    <m/>
  </r>
  <r>
    <n v="331"/>
    <d v="2057-07-01T00:00:00"/>
    <x v="27"/>
    <n v="592232.13722978684"/>
    <n v="250"/>
    <n v="592482.13722978684"/>
    <n v="4937.3511435815572"/>
    <n v="597419.4883733684"/>
    <n v="504669.48837336828"/>
    <m/>
  </r>
  <r>
    <n v="332"/>
    <d v="2057-08-01T00:00:00"/>
    <x v="27"/>
    <n v="597419.4883733684"/>
    <n v="250"/>
    <n v="597669.4883733684"/>
    <n v="4980.5790697780703"/>
    <n v="602650.06744314649"/>
    <n v="509650.06744314637"/>
    <m/>
  </r>
  <r>
    <n v="333"/>
    <d v="2057-09-01T00:00:00"/>
    <x v="27"/>
    <n v="602650.06744314649"/>
    <n v="250"/>
    <n v="602900.06744314649"/>
    <n v="5024.167228692887"/>
    <n v="607924.2346718394"/>
    <n v="514674.23467183928"/>
    <m/>
  </r>
  <r>
    <n v="334"/>
    <d v="2057-10-01T00:00:00"/>
    <x v="27"/>
    <n v="607924.2346718394"/>
    <n v="250"/>
    <n v="608174.2346718394"/>
    <n v="5068.1186222653287"/>
    <n v="613242.35329410469"/>
    <n v="519742.35329410463"/>
    <m/>
  </r>
  <r>
    <n v="335"/>
    <d v="2057-11-01T00:00:00"/>
    <x v="27"/>
    <n v="613242.35329410469"/>
    <n v="250"/>
    <n v="613492.35329410469"/>
    <n v="5112.4362774508727"/>
    <n v="618604.78957155556"/>
    <n v="524854.78957155545"/>
    <m/>
  </r>
  <r>
    <n v="336"/>
    <d v="2057-12-01T00:00:00"/>
    <x v="27"/>
    <n v="618604.78957155556"/>
    <n v="250"/>
    <n v="618854.78957155556"/>
    <n v="5157.1232464296299"/>
    <n v="624011.91281798517"/>
    <n v="530011.91281798505"/>
    <n v="624011.91281798517"/>
  </r>
  <r>
    <n v="337"/>
    <d v="2058-01-01T00:00:00"/>
    <x v="28"/>
    <n v="624011.91281798517"/>
    <n v="250"/>
    <n v="624261.91281798517"/>
    <n v="5202.1826068165428"/>
    <n v="629464.09542480169"/>
    <n v="535214.09542480158"/>
    <m/>
  </r>
  <r>
    <n v="338"/>
    <d v="2058-02-01T00:00:00"/>
    <x v="28"/>
    <n v="629464.09542480169"/>
    <n v="250"/>
    <n v="629714.09542480169"/>
    <n v="5247.6174618733476"/>
    <n v="634961.71288667503"/>
    <n v="540461.71288667491"/>
    <m/>
  </r>
  <r>
    <n v="339"/>
    <d v="2058-03-01T00:00:00"/>
    <x v="28"/>
    <n v="634961.71288667503"/>
    <n v="250"/>
    <n v="635211.71288667503"/>
    <n v="5293.4309407222918"/>
    <n v="640505.14382739738"/>
    <n v="545755.14382739726"/>
    <m/>
  </r>
  <r>
    <n v="340"/>
    <d v="2058-04-01T00:00:00"/>
    <x v="28"/>
    <n v="640505.14382739738"/>
    <n v="250"/>
    <n v="640755.14382739738"/>
    <n v="5339.6261985616447"/>
    <n v="646094.77002595901"/>
    <n v="551094.77002595889"/>
    <m/>
  </r>
  <r>
    <n v="341"/>
    <d v="2058-05-01T00:00:00"/>
    <x v="28"/>
    <n v="646094.77002595901"/>
    <n v="250"/>
    <n v="646344.77002595901"/>
    <n v="5386.206416882992"/>
    <n v="651730.97644284205"/>
    <n v="556480.97644284193"/>
    <m/>
  </r>
  <r>
    <n v="342"/>
    <d v="2058-06-01T00:00:00"/>
    <x v="28"/>
    <n v="651730.97644284205"/>
    <n v="250"/>
    <n v="651980.97644284205"/>
    <n v="5433.17480369035"/>
    <n v="657414.15124653245"/>
    <n v="561914.15124653233"/>
    <m/>
  </r>
  <r>
    <n v="343"/>
    <d v="2058-07-01T00:00:00"/>
    <x v="28"/>
    <n v="657414.15124653245"/>
    <n v="250"/>
    <n v="657664.15124653245"/>
    <n v="5480.5345937211041"/>
    <n v="663144.6858402536"/>
    <n v="567394.68584025349"/>
    <m/>
  </r>
  <r>
    <n v="344"/>
    <d v="2058-08-01T00:00:00"/>
    <x v="28"/>
    <n v="663144.6858402536"/>
    <n v="250"/>
    <n v="663394.6858402536"/>
    <n v="5528.2890486687802"/>
    <n v="668922.97488892241"/>
    <n v="572922.9748889223"/>
    <m/>
  </r>
  <r>
    <n v="345"/>
    <d v="2058-09-01T00:00:00"/>
    <x v="28"/>
    <n v="668922.97488892241"/>
    <n v="250"/>
    <n v="669172.97488892241"/>
    <n v="5576.4414574076864"/>
    <n v="674749.41634633008"/>
    <n v="578499.41634632996"/>
    <m/>
  </r>
  <r>
    <n v="346"/>
    <d v="2058-10-01T00:00:00"/>
    <x v="28"/>
    <n v="674749.41634633008"/>
    <n v="250"/>
    <n v="674999.41634633008"/>
    <n v="5624.995136219417"/>
    <n v="680624.41148254951"/>
    <n v="584124.41148254939"/>
    <m/>
  </r>
  <r>
    <n v="347"/>
    <d v="2058-11-01T00:00:00"/>
    <x v="28"/>
    <n v="680624.41148254951"/>
    <n v="250"/>
    <n v="680874.41148254951"/>
    <n v="5673.9534290212459"/>
    <n v="686548.3649115708"/>
    <n v="589798.36491157068"/>
    <m/>
  </r>
  <r>
    <n v="348"/>
    <d v="2058-12-01T00:00:00"/>
    <x v="28"/>
    <n v="686548.3649115708"/>
    <n v="250"/>
    <n v="686798.3649115708"/>
    <n v="5723.3197075964235"/>
    <n v="692521.68461916724"/>
    <n v="595521.68461916712"/>
    <n v="692521.68461916724"/>
  </r>
  <r>
    <n v="349"/>
    <d v="2059-01-01T00:00:00"/>
    <x v="29"/>
    <n v="692521.68461916724"/>
    <n v="250"/>
    <n v="692771.68461916724"/>
    <n v="5773.097371826394"/>
    <n v="698544.78199099365"/>
    <n v="601294.78199099354"/>
    <m/>
  </r>
  <r>
    <n v="350"/>
    <d v="2059-02-01T00:00:00"/>
    <x v="29"/>
    <n v="698544.78199099365"/>
    <n v="250"/>
    <n v="698794.78199099365"/>
    <n v="5823.2898499249468"/>
    <n v="704618.07184091862"/>
    <n v="607118.07184091851"/>
    <m/>
  </r>
  <r>
    <n v="351"/>
    <d v="2059-03-01T00:00:00"/>
    <x v="29"/>
    <n v="704618.07184091862"/>
    <n v="250"/>
    <n v="704868.07184091862"/>
    <n v="5873.9005986743214"/>
    <n v="710741.97243959294"/>
    <n v="612991.97243959282"/>
    <m/>
  </r>
  <r>
    <n v="352"/>
    <d v="2059-04-01T00:00:00"/>
    <x v="29"/>
    <n v="710741.97243959294"/>
    <n v="250"/>
    <n v="710991.97243959294"/>
    <n v="5924.9331036632748"/>
    <n v="716916.9055432562"/>
    <n v="618916.90554325609"/>
    <m/>
  </r>
  <r>
    <n v="353"/>
    <d v="2059-05-01T00:00:00"/>
    <x v="29"/>
    <n v="716916.9055432562"/>
    <n v="250"/>
    <n v="717166.9055432562"/>
    <n v="5976.3908795271345"/>
    <n v="723143.29642278329"/>
    <n v="624893.29642278317"/>
    <m/>
  </r>
  <r>
    <n v="354"/>
    <d v="2059-06-01T00:00:00"/>
    <x v="29"/>
    <n v="723143.29642278329"/>
    <n v="250"/>
    <n v="723393.29642278329"/>
    <n v="6028.2774701898607"/>
    <n v="729421.57389297313"/>
    <n v="630921.57389297301"/>
    <m/>
  </r>
  <r>
    <n v="355"/>
    <d v="2059-07-01T00:00:00"/>
    <x v="29"/>
    <n v="729421.57389297313"/>
    <n v="250"/>
    <n v="729671.57389297313"/>
    <n v="6080.5964491081095"/>
    <n v="735752.17034208123"/>
    <n v="637002.17034208111"/>
    <m/>
  </r>
  <r>
    <n v="356"/>
    <d v="2059-08-01T00:00:00"/>
    <x v="29"/>
    <n v="735752.17034208123"/>
    <n v="250"/>
    <n v="736002.17034208123"/>
    <n v="6133.3514195173439"/>
    <n v="742135.52176159853"/>
    <n v="643135.52176159841"/>
    <m/>
  </r>
  <r>
    <n v="357"/>
    <d v="2059-09-01T00:00:00"/>
    <x v="29"/>
    <n v="742135.52176159853"/>
    <n v="250"/>
    <n v="742385.52176159853"/>
    <n v="6186.5460146799878"/>
    <n v="748572.06777627848"/>
    <n v="649322.06777627836"/>
    <m/>
  </r>
  <r>
    <n v="358"/>
    <d v="2059-10-01T00:00:00"/>
    <x v="29"/>
    <n v="748572.06777627848"/>
    <n v="250"/>
    <n v="748822.06777627848"/>
    <n v="6240.1838981356541"/>
    <n v="755062.25167441415"/>
    <n v="655562.25167441403"/>
    <m/>
  </r>
  <r>
    <n v="359"/>
    <d v="2059-11-01T00:00:00"/>
    <x v="29"/>
    <n v="755062.25167441415"/>
    <n v="250"/>
    <n v="755312.25167441415"/>
    <n v="6294.2687639534515"/>
    <n v="761606.52043836762"/>
    <n v="661856.5204383675"/>
    <m/>
  </r>
  <r>
    <n v="360"/>
    <d v="2059-12-01T00:00:00"/>
    <x v="29"/>
    <n v="761606.52043836762"/>
    <n v="250"/>
    <n v="761856.52043836762"/>
    <n v="6348.8043369863972"/>
    <n v="768205.32477535401"/>
    <n v="668205.32477535389"/>
    <n v="768205.32477535401"/>
  </r>
  <r>
    <n v="361"/>
    <d v="2060-01-01T00:00:00"/>
    <x v="30"/>
    <n v="768205.32477535401"/>
    <n v="250"/>
    <n v="768455.32477535401"/>
    <n v="6403.7943731279502"/>
    <n v="774859.11914848199"/>
    <n v="674609.11914848187"/>
    <m/>
  </r>
  <r>
    <n v="362"/>
    <d v="2060-02-01T00:00:00"/>
    <x v="30"/>
    <n v="774859.11914848199"/>
    <n v="250"/>
    <n v="775109.11914848199"/>
    <n v="6459.2426595706829"/>
    <n v="781568.36180805264"/>
    <n v="681068.36180805252"/>
    <m/>
  </r>
  <r>
    <n v="363"/>
    <d v="2060-03-01T00:00:00"/>
    <x v="30"/>
    <n v="781568.36180805264"/>
    <n v="250"/>
    <n v="781818.36180805264"/>
    <n v="6515.1530150671051"/>
    <n v="788333.51482311974"/>
    <n v="687583.51482311962"/>
    <m/>
  </r>
  <r>
    <n v="364"/>
    <d v="2060-04-01T00:00:00"/>
    <x v="30"/>
    <n v="788333.51482311974"/>
    <n v="250"/>
    <n v="788583.51482311974"/>
    <n v="6571.5292901926641"/>
    <n v="795155.04411331238"/>
    <n v="694155.04411331227"/>
    <m/>
  </r>
  <r>
    <n v="365"/>
    <d v="2060-05-01T00:00:00"/>
    <x v="30"/>
    <n v="795155.04411331238"/>
    <n v="250"/>
    <n v="795405.04411331238"/>
    <n v="6628.3753676109363"/>
    <n v="802033.41948092333"/>
    <n v="700783.41948092321"/>
    <m/>
  </r>
  <r>
    <n v="366"/>
    <d v="2060-06-01T00:00:00"/>
    <x v="30"/>
    <n v="802033.41948092333"/>
    <n v="250"/>
    <n v="802283.41948092333"/>
    <n v="6685.6951623410278"/>
    <n v="808969.11464326433"/>
    <n v="707469.11464326421"/>
    <m/>
  </r>
  <r>
    <n v="367"/>
    <d v="2060-07-01T00:00:00"/>
    <x v="30"/>
    <n v="808969.11464326433"/>
    <n v="250"/>
    <n v="809219.11464326433"/>
    <n v="6743.4926220272027"/>
    <n v="815962.6072652915"/>
    <n v="714212.60726529139"/>
    <m/>
  </r>
  <r>
    <n v="368"/>
    <d v="2060-08-01T00:00:00"/>
    <x v="30"/>
    <n v="815962.6072652915"/>
    <n v="250"/>
    <n v="816212.6072652915"/>
    <n v="6801.771727210762"/>
    <n v="823014.37899250223"/>
    <n v="721014.37899250211"/>
    <m/>
  </r>
  <r>
    <n v="369"/>
    <d v="2060-09-01T00:00:00"/>
    <x v="30"/>
    <n v="823014.37899250223"/>
    <n v="250"/>
    <n v="823264.37899250223"/>
    <n v="6860.5364916041854"/>
    <n v="830124.9154841064"/>
    <n v="727874.91548410628"/>
    <m/>
  </r>
  <r>
    <n v="370"/>
    <d v="2060-10-01T00:00:00"/>
    <x v="30"/>
    <n v="830124.9154841064"/>
    <n v="250"/>
    <n v="830374.9154841064"/>
    <n v="6919.7909623675532"/>
    <n v="837294.70644647395"/>
    <n v="734794.70644647384"/>
    <m/>
  </r>
  <r>
    <n v="371"/>
    <d v="2060-11-01T00:00:00"/>
    <x v="30"/>
    <n v="837294.70644647395"/>
    <n v="250"/>
    <n v="837544.70644647395"/>
    <n v="6979.5392203872825"/>
    <n v="844524.24566686118"/>
    <n v="741774.24566686107"/>
    <m/>
  </r>
  <r>
    <n v="372"/>
    <d v="2060-12-01T00:00:00"/>
    <x v="30"/>
    <n v="844524.24566686118"/>
    <n v="250"/>
    <n v="844774.24566686118"/>
    <n v="7039.7853805571767"/>
    <n v="851814.03104741836"/>
    <n v="748814.03104741825"/>
    <n v="851814.03104741836"/>
  </r>
  <r>
    <n v="373"/>
    <d v="2061-01-01T00:00:00"/>
    <x v="31"/>
    <n v="851814.03104741836"/>
    <n v="250"/>
    <n v="852064.03104741836"/>
    <n v="7100.5335920618199"/>
    <n v="859164.5646394802"/>
    <n v="755914.56463948009"/>
    <m/>
  </r>
  <r>
    <n v="374"/>
    <d v="2061-02-01T00:00:00"/>
    <x v="31"/>
    <n v="859164.5646394802"/>
    <n v="250"/>
    <n v="859414.5646394802"/>
    <n v="7161.7880386623347"/>
    <n v="866576.35267814249"/>
    <n v="763076.35267814237"/>
    <m/>
  </r>
  <r>
    <n v="375"/>
    <d v="2061-03-01T00:00:00"/>
    <x v="31"/>
    <n v="866576.35267814249"/>
    <n v="250"/>
    <n v="866826.35267814249"/>
    <n v="7223.5529389845206"/>
    <n v="874049.90561712696"/>
    <n v="770299.90561712685"/>
    <m/>
  </r>
  <r>
    <n v="376"/>
    <d v="2061-04-01T00:00:00"/>
    <x v="31"/>
    <n v="874049.90561712696"/>
    <n v="250"/>
    <n v="874299.90561712696"/>
    <n v="7285.8325468093908"/>
    <n v="881585.7381639363"/>
    <n v="777585.73816393618"/>
    <m/>
  </r>
  <r>
    <n v="377"/>
    <d v="2061-05-01T00:00:00"/>
    <x v="31"/>
    <n v="881585.7381639363"/>
    <n v="250"/>
    <n v="881835.7381639363"/>
    <n v="7348.6311513661358"/>
    <n v="889184.36931530247"/>
    <n v="784934.36931530235"/>
    <m/>
  </r>
  <r>
    <n v="378"/>
    <d v="2061-06-01T00:00:00"/>
    <x v="31"/>
    <n v="889184.36931530247"/>
    <n v="250"/>
    <n v="889434.36931530247"/>
    <n v="7411.9530776275205"/>
    <n v="896846.32239293004"/>
    <n v="792346.32239292981"/>
    <m/>
  </r>
  <r>
    <n v="379"/>
    <d v="2061-07-01T00:00:00"/>
    <x v="31"/>
    <n v="896846.32239293004"/>
    <n v="250"/>
    <n v="897096.32239293004"/>
    <n v="7475.8026866077498"/>
    <n v="904572.12507953774"/>
    <n v="799822.12507953751"/>
    <m/>
  </r>
  <r>
    <n v="380"/>
    <d v="2061-08-01T00:00:00"/>
    <x v="31"/>
    <n v="904572.12507953774"/>
    <n v="250"/>
    <n v="904822.12507953774"/>
    <n v="7540.1843756628141"/>
    <n v="912362.30945520056"/>
    <n v="807362.30945520033"/>
    <m/>
  </r>
  <r>
    <n v="381"/>
    <d v="2061-09-01T00:00:00"/>
    <x v="31"/>
    <n v="912362.30945520056"/>
    <n v="250"/>
    <n v="912612.30945520056"/>
    <n v="7605.1025787933377"/>
    <n v="920217.41203399387"/>
    <n v="814967.41203399363"/>
    <m/>
  </r>
  <r>
    <n v="382"/>
    <d v="2061-10-01T00:00:00"/>
    <x v="31"/>
    <n v="920217.41203399387"/>
    <n v="250"/>
    <n v="920467.41203399387"/>
    <n v="7670.5617669499488"/>
    <n v="928137.97380094382"/>
    <n v="822637.97380094358"/>
    <m/>
  </r>
  <r>
    <n v="383"/>
    <d v="2061-11-01T00:00:00"/>
    <x v="31"/>
    <n v="928137.97380094382"/>
    <n v="250"/>
    <n v="928387.97380094382"/>
    <n v="7736.5664483411983"/>
    <n v="936124.54024928506"/>
    <n v="830374.54024928482"/>
    <m/>
  </r>
  <r>
    <n v="384"/>
    <d v="2061-12-01T00:00:00"/>
    <x v="31"/>
    <n v="936124.54024928506"/>
    <n v="250"/>
    <n v="936374.54024928506"/>
    <n v="7803.1211687440418"/>
    <n v="944177.66141802911"/>
    <n v="838177.66141802887"/>
    <n v="944177.66141802911"/>
  </r>
  <r>
    <n v="385"/>
    <d v="2062-01-01T00:00:00"/>
    <x v="32"/>
    <n v="944177.66141802911"/>
    <n v="250"/>
    <n v="944427.66141802911"/>
    <n v="7870.2305118169088"/>
    <n v="952297.89192984602"/>
    <n v="846047.89192984579"/>
    <m/>
  </r>
  <r>
    <n v="386"/>
    <d v="2062-02-01T00:00:00"/>
    <x v="32"/>
    <n v="952297.89192984602"/>
    <n v="250"/>
    <n v="952547.89192984602"/>
    <n v="7937.8990994153837"/>
    <n v="960485.79102926143"/>
    <n v="853985.79102926119"/>
    <m/>
  </r>
  <r>
    <n v="387"/>
    <d v="2062-03-01T00:00:00"/>
    <x v="32"/>
    <n v="960485.79102926143"/>
    <n v="250"/>
    <n v="960735.79102926143"/>
    <n v="8006.1315919105118"/>
    <n v="968741.92262117192"/>
    <n v="861991.92262117169"/>
    <m/>
  </r>
  <r>
    <n v="388"/>
    <d v="2062-04-01T00:00:00"/>
    <x v="32"/>
    <n v="968741.92262117192"/>
    <n v="250"/>
    <n v="968991.92262117192"/>
    <n v="8074.9326885097662"/>
    <n v="977066.85530968173"/>
    <n v="870066.8553096815"/>
    <m/>
  </r>
  <r>
    <n v="389"/>
    <d v="2062-05-01T00:00:00"/>
    <x v="32"/>
    <n v="977066.85530968173"/>
    <n v="250"/>
    <n v="977316.85530968173"/>
    <n v="8144.3071275806806"/>
    <n v="985461.16243726236"/>
    <n v="878211.16243726213"/>
    <m/>
  </r>
  <r>
    <n v="390"/>
    <d v="2062-06-01T00:00:00"/>
    <x v="32"/>
    <n v="985461.16243726236"/>
    <n v="250"/>
    <n v="985711.16243726236"/>
    <n v="8214.259686977186"/>
    <n v="993925.4221242395"/>
    <n v="886425.42212423927"/>
    <m/>
  </r>
  <r>
    <n v="391"/>
    <d v="2062-07-01T00:00:00"/>
    <x v="32"/>
    <n v="993925.4221242395"/>
    <n v="250"/>
    <n v="994175.4221242395"/>
    <n v="8284.7951843686624"/>
    <n v="1002460.2173086081"/>
    <n v="894710.21730860788"/>
    <m/>
  </r>
  <r>
    <n v="392"/>
    <d v="2062-08-01T00:00:00"/>
    <x v="32"/>
    <n v="1002460.2173086081"/>
    <n v="250"/>
    <n v="1002710.2173086081"/>
    <n v="8355.9184775717349"/>
    <n v="1011066.1357861798"/>
    <n v="903066.13578617957"/>
    <m/>
  </r>
  <r>
    <n v="393"/>
    <d v="2062-09-01T00:00:00"/>
    <x v="32"/>
    <n v="1011066.1357861798"/>
    <n v="250"/>
    <n v="1011316.1357861798"/>
    <n v="8427.6344648848317"/>
    <n v="1019743.7702510647"/>
    <n v="911493.77025106444"/>
    <m/>
  </r>
  <r>
    <n v="394"/>
    <d v="2062-10-01T00:00:00"/>
    <x v="32"/>
    <n v="1019743.7702510647"/>
    <n v="250"/>
    <n v="1019993.7702510647"/>
    <n v="8499.948085425538"/>
    <n v="1028493.7183364902"/>
    <n v="919993.71833648998"/>
    <m/>
  </r>
  <r>
    <n v="395"/>
    <d v="2062-11-01T00:00:00"/>
    <x v="32"/>
    <n v="1028493.7183364902"/>
    <n v="250"/>
    <n v="1028743.7183364902"/>
    <n v="8572.8643194707511"/>
    <n v="1037316.5826559609"/>
    <n v="928566.58265596069"/>
    <m/>
  </r>
  <r>
    <n v="396"/>
    <d v="2062-12-01T00:00:00"/>
    <x v="32"/>
    <n v="1037316.5826559609"/>
    <n v="250"/>
    <n v="1037566.5826559609"/>
    <n v="8646.388188799674"/>
    <n v="1046212.9708447607"/>
    <n v="937212.97084476042"/>
    <n v="1046212.9708447607"/>
  </r>
  <r>
    <n v="397"/>
    <d v="2063-01-01T00:00:00"/>
    <x v="33"/>
    <n v="1046212.9708447607"/>
    <n v="250"/>
    <n v="1046462.9708447607"/>
    <n v="8720.5247570396714"/>
    <n v="1055183.4956018003"/>
    <n v="945933.49560180004"/>
    <m/>
  </r>
  <r>
    <n v="398"/>
    <d v="2063-02-01T00:00:00"/>
    <x v="33"/>
    <n v="1055183.4956018003"/>
    <n v="250"/>
    <n v="1055433.4956018003"/>
    <n v="8795.279130015002"/>
    <n v="1064228.7747318153"/>
    <n v="954728.77473181509"/>
    <m/>
  </r>
  <r>
    <n v="399"/>
    <d v="2063-03-01T00:00:00"/>
    <x v="33"/>
    <n v="1064228.7747318153"/>
    <n v="250"/>
    <n v="1064478.7747318153"/>
    <n v="8870.6564560984607"/>
    <n v="1073349.4311879138"/>
    <n v="963599.43118791352"/>
    <m/>
  </r>
  <r>
    <n v="400"/>
    <d v="2063-04-01T00:00:00"/>
    <x v="33"/>
    <n v="1073349.4311879138"/>
    <n v="250"/>
    <n v="1073599.4311879138"/>
    <n v="8946.6619265659483"/>
    <n v="1082546.0931144797"/>
    <n v="972546.09311447944"/>
    <m/>
  </r>
  <r>
    <n v="401"/>
    <d v="2063-05-01T00:00:00"/>
    <x v="33"/>
    <n v="1082546.0931144797"/>
    <n v="250"/>
    <n v="1082796.0931144797"/>
    <n v="9023.3007759539978"/>
    <n v="1091819.3938904337"/>
    <n v="981569.39389043348"/>
    <m/>
  </r>
  <r>
    <n v="402"/>
    <d v="2063-06-01T00:00:00"/>
    <x v="33"/>
    <n v="1091819.3938904337"/>
    <n v="250"/>
    <n v="1092069.3938904337"/>
    <n v="9100.5782824202815"/>
    <n v="1101169.972172854"/>
    <n v="990669.97217285377"/>
    <m/>
  </r>
  <r>
    <n v="403"/>
    <d v="2063-07-01T00:00:00"/>
    <x v="33"/>
    <n v="1101169.972172854"/>
    <n v="250"/>
    <n v="1101419.972172854"/>
    <n v="9178.4997681071163"/>
    <n v="1110598.4719409612"/>
    <n v="999848.47194096085"/>
    <m/>
  </r>
  <r>
    <n v="404"/>
    <d v="2063-08-01T00:00:00"/>
    <x v="33"/>
    <n v="1110598.4719409612"/>
    <n v="250"/>
    <n v="1110848.4719409612"/>
    <n v="9257.0705995080098"/>
    <n v="1120105.5425404692"/>
    <n v="1009105.5425404689"/>
    <m/>
  </r>
  <r>
    <n v="405"/>
    <d v="2063-09-01T00:00:00"/>
    <x v="33"/>
    <n v="1120105.5425404692"/>
    <n v="250"/>
    <n v="1120355.5425404692"/>
    <n v="9336.2961878372425"/>
    <n v="1129691.8387283063"/>
    <n v="1018441.8387283061"/>
    <m/>
  </r>
  <r>
    <n v="406"/>
    <d v="2063-10-01T00:00:00"/>
    <x v="33"/>
    <n v="1129691.8387283063"/>
    <n v="250"/>
    <n v="1129941.8387283063"/>
    <n v="9416.1819894025521"/>
    <n v="1139358.0207177089"/>
    <n v="1027858.0207177086"/>
    <m/>
  </r>
  <r>
    <n v="407"/>
    <d v="2063-11-01T00:00:00"/>
    <x v="33"/>
    <n v="1139358.0207177089"/>
    <n v="250"/>
    <n v="1139608.0207177089"/>
    <n v="9496.7335059809066"/>
    <n v="1149104.7542236897"/>
    <n v="1037354.7542236896"/>
    <m/>
  </r>
  <r>
    <n v="408"/>
    <d v="2063-12-01T00:00:00"/>
    <x v="33"/>
    <n v="1149104.7542236897"/>
    <n v="250"/>
    <n v="1149354.7542236897"/>
    <n v="9577.9562851974133"/>
    <n v="1158932.7105088872"/>
    <n v="1046932.710508887"/>
    <n v="1158932.7105088872"/>
  </r>
  <r>
    <n v="409"/>
    <d v="2064-01-01T00:00:00"/>
    <x v="34"/>
    <n v="1158932.7105088872"/>
    <n v="250"/>
    <n v="1159182.7105088872"/>
    <n v="9659.8559209073937"/>
    <n v="1168842.5664297945"/>
    <n v="1056592.5664297943"/>
    <m/>
  </r>
  <r>
    <n v="410"/>
    <d v="2064-02-01T00:00:00"/>
    <x v="34"/>
    <n v="1168842.5664297945"/>
    <n v="250"/>
    <n v="1169092.5664297945"/>
    <n v="9742.4380535816217"/>
    <n v="1178835.0044833762"/>
    <n v="1066335.0044833759"/>
    <m/>
  </r>
  <r>
    <n v="411"/>
    <d v="2064-03-01T00:00:00"/>
    <x v="34"/>
    <n v="1178835.0044833762"/>
    <n v="250"/>
    <n v="1179085.0044833762"/>
    <n v="9825.7083706948015"/>
    <n v="1188910.7128540711"/>
    <n v="1076160.7128540708"/>
    <m/>
  </r>
  <r>
    <n v="412"/>
    <d v="2064-04-01T00:00:00"/>
    <x v="34"/>
    <n v="1188910.7128540711"/>
    <n v="250"/>
    <n v="1189160.7128540711"/>
    <n v="9909.6726071172579"/>
    <n v="1199070.3854611884"/>
    <n v="1086070.3854611882"/>
    <m/>
  </r>
  <r>
    <n v="413"/>
    <d v="2064-05-01T00:00:00"/>
    <x v="34"/>
    <n v="1199070.3854611884"/>
    <n v="250"/>
    <n v="1199320.3854611884"/>
    <n v="9994.3365455099029"/>
    <n v="1209314.7220066984"/>
    <n v="1096064.7220066981"/>
    <m/>
  </r>
  <r>
    <n v="414"/>
    <d v="2064-06-01T00:00:00"/>
    <x v="34"/>
    <n v="1209314.7220066984"/>
    <n v="250"/>
    <n v="1209564.7220066984"/>
    <n v="10079.706016722486"/>
    <n v="1219644.428023421"/>
    <n v="1106144.4280234207"/>
    <m/>
  </r>
  <r>
    <n v="415"/>
    <d v="2064-07-01T00:00:00"/>
    <x v="34"/>
    <n v="1219644.428023421"/>
    <n v="250"/>
    <n v="1219894.428023421"/>
    <n v="10165.786900195175"/>
    <n v="1230060.214923616"/>
    <n v="1116310.2149236158"/>
    <m/>
  </r>
  <r>
    <n v="416"/>
    <d v="2064-08-01T00:00:00"/>
    <x v="34"/>
    <n v="1230060.214923616"/>
    <n v="250"/>
    <n v="1230310.214923616"/>
    <n v="10252.585124363466"/>
    <n v="1240562.8000479795"/>
    <n v="1126562.8000479792"/>
    <m/>
  </r>
  <r>
    <n v="417"/>
    <d v="2064-09-01T00:00:00"/>
    <x v="34"/>
    <n v="1240562.8000479795"/>
    <n v="250"/>
    <n v="1240812.8000479795"/>
    <n v="10340.106667066495"/>
    <n v="1251152.9067150459"/>
    <n v="1136902.9067150457"/>
    <m/>
  </r>
  <r>
    <n v="418"/>
    <d v="2064-10-01T00:00:00"/>
    <x v="34"/>
    <n v="1251152.9067150459"/>
    <n v="250"/>
    <n v="1251402.9067150459"/>
    <n v="10428.357555958715"/>
    <n v="1261831.2642710046"/>
    <n v="1147331.2642710044"/>
    <m/>
  </r>
  <r>
    <n v="419"/>
    <d v="2064-11-01T00:00:00"/>
    <x v="34"/>
    <n v="1261831.2642710046"/>
    <n v="250"/>
    <n v="1262081.2642710046"/>
    <n v="10517.343868925038"/>
    <n v="1272598.6081399296"/>
    <n v="1157848.6081399294"/>
    <m/>
  </r>
  <r>
    <n v="420"/>
    <d v="2064-12-01T00:00:00"/>
    <x v="34"/>
    <n v="1272598.6081399296"/>
    <n v="250"/>
    <n v="1272848.6081399296"/>
    <n v="10607.071734499414"/>
    <n v="1283455.679874429"/>
    <n v="1168455.6798744288"/>
    <n v="1283455.6798744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53CD72-061E-404A-8E52-2689F8E1C666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Year II">
  <location ref="D2:E38" firstHeaderRow="1" firstDataRow="1" firstDataCol="1"/>
  <pivotFields count="10">
    <pivotField showAll="0"/>
    <pivotField numFmtId="14" showAll="0"/>
    <pivotField axis="axisRow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numFmtId="39" showAll="0"/>
    <pivotField numFmtId="39" showAll="0"/>
    <pivotField numFmtId="39" showAll="0"/>
    <pivotField numFmtId="39" showAll="0"/>
    <pivotField numFmtId="39" showAll="0"/>
    <pivotField numFmtId="39" showAll="0"/>
    <pivotField dataField="1" showAll="0"/>
  </pivotFields>
  <rowFields count="1">
    <field x="2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Value II" fld="9" baseField="0" baseItem="0" numFmtId="165"/>
  </dataFields>
  <formats count="7"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2" type="button" dataOnly="0" labelOnly="1" outline="0" axis="axisRow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4" rowHeaderCaption="Year">
  <location ref="B2:C48" firstHeaderRow="1" firstDataRow="1" firstDataCol="1"/>
  <pivotFields count="10">
    <pivotField showAll="0"/>
    <pivotField numFmtId="14" showAll="0"/>
    <pivotField axis="axisRow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umFmtId="39" showAll="0"/>
    <pivotField numFmtId="39" showAll="0"/>
    <pivotField numFmtId="39" showAll="0"/>
    <pivotField numFmtId="39" showAll="0"/>
    <pivotField numFmtId="39" showAll="0"/>
    <pivotField numFmtId="39" showAll="0"/>
    <pivotField dataField="1" numFmtId="39" showAll="0">
      <items count="47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0"/>
        <item t="default"/>
      </items>
    </pivotField>
  </pivotFields>
  <rowFields count="1">
    <field x="2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Items count="1">
    <i/>
  </colItems>
  <dataFields count="1">
    <dataField name="Value" fld="9" baseField="2" baseItem="4"/>
  </dataFields>
  <formats count="7"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2" type="button" dataOnly="0" labelOnly="1" outline="0" axis="axisRow" fieldPosition="0"/>
    </format>
    <format dxfId="41">
      <pivotArea dataOnly="0" labelOnly="1" outline="0" axis="axisValues" fieldPosition="0"/>
    </format>
    <format dxfId="40">
      <pivotArea dataOnly="0" labelOnly="1" fieldPosition="0">
        <references count="1">
          <reference field="2" count="0"/>
        </references>
      </pivotArea>
    </format>
    <format dxfId="39">
      <pivotArea dataOnly="0" labelOnly="1" grandRow="1" outline="0" fieldPosition="0"/>
    </format>
    <format dxfId="38">
      <pivotArea outline="0" collapsedLevelsAreSubtotals="1" fieldPosition="0"/>
    </format>
  </formats>
  <chartFormats count="2">
    <chartFormat chart="2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2" displayName="Table42" ref="B13:K553" totalsRowShown="0" headerRowDxfId="56" dataDxfId="55">
  <tableColumns count="10">
    <tableColumn id="1" xr3:uid="{00000000-0010-0000-0000-000001000000}" name="Period" dataDxfId="54"/>
    <tableColumn id="2" xr3:uid="{00000000-0010-0000-0000-000002000000}" name="Payment Date" dataDxfId="53"/>
    <tableColumn id="7" xr3:uid="{00000000-0010-0000-0000-000007000000}" name="Year" dataDxfId="52">
      <calculatedColumnFormula>TEXT(Table42[[#This Row],[Payment Date]],"YYYY")</calculatedColumnFormula>
    </tableColumn>
    <tableColumn id="3" xr3:uid="{00000000-0010-0000-0000-000003000000}" name="Beginning Balance" dataDxfId="51">
      <calculatedColumnFormula>I13</calculatedColumnFormula>
    </tableColumn>
    <tableColumn id="4" xr3:uid="{00000000-0010-0000-0000-000004000000}" name="Monthly Contribution" dataDxfId="50">
      <calculatedColumnFormula>$E$6</calculatedColumnFormula>
    </tableColumn>
    <tableColumn id="5" xr3:uid="{00000000-0010-0000-0000-000005000000}" name="New Balance" dataDxfId="49">
      <calculatedColumnFormula>Table42[[#This Row],[Monthly Contribution]]+Table42[[#This Row],[Beginning Balance]]</calculatedColumnFormula>
    </tableColumn>
    <tableColumn id="6" xr3:uid="{00000000-0010-0000-0000-000006000000}" name="Interest Earned" dataDxfId="48">
      <calculatedColumnFormula>F14+#REF!</calculatedColumnFormula>
    </tableColumn>
    <tableColumn id="9" xr3:uid="{00000000-0010-0000-0000-000009000000}" name="Ending Balance" dataDxfId="47">
      <calculatedColumnFormula>E14-#REF!</calculatedColumnFormula>
    </tableColumn>
    <tableColumn id="10" xr3:uid="{00000000-0010-0000-0000-00000A000000}" name="Accumulated Interest" dataDxfId="46">
      <calculatedColumnFormula>J13+#REF!</calculatedColumnFormula>
    </tableColumn>
    <tableColumn id="8" xr3:uid="{00000000-0010-0000-0000-000008000000}" name="Increase in Value" dataDxfId="45">
      <calculatedColumnFormula>Table42[[#This Row],[Ending Balance]]-Table42[[#This Row],[Beginning Balance]]+Table42[[#This Row],[Beginning Balance]]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423" displayName="Table423" ref="B13:K433" totalsRowShown="0" headerRowDxfId="37" dataDxfId="36">
  <tableColumns count="10">
    <tableColumn id="1" xr3:uid="{00000000-0010-0000-0100-000001000000}" name="Period" dataDxfId="35"/>
    <tableColumn id="2" xr3:uid="{00000000-0010-0000-0100-000002000000}" name="Payment Date" dataDxfId="34"/>
    <tableColumn id="7" xr3:uid="{00000000-0010-0000-0100-000007000000}" name="Year" dataDxfId="33">
      <calculatedColumnFormula>TEXT(Table423[[#This Row],[Payment Date]],"YYYY")</calculatedColumnFormula>
    </tableColumn>
    <tableColumn id="3" xr3:uid="{00000000-0010-0000-0100-000003000000}" name="Beginning Balance" dataDxfId="32">
      <calculatedColumnFormula>I13</calculatedColumnFormula>
    </tableColumn>
    <tableColumn id="4" xr3:uid="{00000000-0010-0000-0100-000004000000}" name="Monthly Contribution" dataDxfId="31">
      <calculatedColumnFormula>$E$6</calculatedColumnFormula>
    </tableColumn>
    <tableColumn id="5" xr3:uid="{00000000-0010-0000-0100-000005000000}" name="New Balance" dataDxfId="30">
      <calculatedColumnFormula>Table423[[#This Row],[Monthly Contribution]]+Table423[[#This Row],[Beginning Balance]]</calculatedColumnFormula>
    </tableColumn>
    <tableColumn id="6" xr3:uid="{00000000-0010-0000-0100-000006000000}" name="Interest Earned" dataDxfId="29">
      <calculatedColumnFormula>Table423[[#This Row],[New Balance]]*($E$8/$E$7)</calculatedColumnFormula>
    </tableColumn>
    <tableColumn id="9" xr3:uid="{00000000-0010-0000-0100-000009000000}" name="Ending Balance" dataDxfId="28">
      <calculatedColumnFormula>Table423[[#This Row],[Beginning Balance]]+Table423[[#This Row],[Monthly Contribution]]+Table423[[#This Row],[Interest Earned]]</calculatedColumnFormula>
    </tableColumn>
    <tableColumn id="10" xr3:uid="{00000000-0010-0000-0100-00000A000000}" name="Accumulated Interest" dataDxfId="27">
      <calculatedColumnFormula>J13+#REF!</calculatedColumnFormula>
    </tableColumn>
    <tableColumn id="8" xr3:uid="{00000000-0010-0000-0100-000008000000}" name="Increase in Value" dataDxfId="26">
      <calculatedColumnFormula>Table423[[#This Row],[Ending Balance]]-Table423[[#This Row],[Beginning Balance]]+Table423[[#This Row],[Beginning Balance]]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55"/>
  <sheetViews>
    <sheetView tabSelected="1" workbookViewId="0">
      <pane ySplit="13" topLeftCell="A14" activePane="bottomLeft" state="frozen"/>
      <selection pane="bottomLeft" activeCell="B2" sqref="B2:J2"/>
    </sheetView>
  </sheetViews>
  <sheetFormatPr defaultRowHeight="15" x14ac:dyDescent="0.25"/>
  <cols>
    <col min="1" max="1" width="5.7109375" style="2" customWidth="1"/>
    <col min="2" max="4" width="10.7109375" style="2" customWidth="1"/>
    <col min="5" max="5" width="14.7109375" style="2" bestFit="1" customWidth="1"/>
    <col min="6" max="6" width="13.7109375" style="2" customWidth="1"/>
    <col min="7" max="7" width="14.5703125" style="2" bestFit="1" customWidth="1"/>
    <col min="8" max="8" width="12.5703125" style="2" customWidth="1"/>
    <col min="9" max="9" width="14.5703125" style="2" bestFit="1" customWidth="1"/>
    <col min="10" max="10" width="14.7109375" style="2" bestFit="1" customWidth="1"/>
    <col min="11" max="11" width="13.5703125" style="2" bestFit="1" customWidth="1"/>
    <col min="12" max="16384" width="9.140625" style="2"/>
  </cols>
  <sheetData>
    <row r="2" spans="2:13" ht="46.5" x14ac:dyDescent="0.25">
      <c r="B2" s="37" t="s">
        <v>8</v>
      </c>
      <c r="C2" s="37"/>
      <c r="D2" s="37"/>
      <c r="E2" s="37"/>
      <c r="F2" s="37"/>
      <c r="G2" s="37"/>
      <c r="H2" s="37"/>
      <c r="I2" s="37"/>
      <c r="J2" s="37"/>
      <c r="K2" s="1"/>
      <c r="L2" s="1"/>
      <c r="M2" s="1"/>
    </row>
    <row r="3" spans="2:13" ht="15.75" thickBot="1" x14ac:dyDescent="0.3"/>
    <row r="4" spans="2:13" ht="16.5" thickBot="1" x14ac:dyDescent="0.3">
      <c r="B4" s="44" t="s">
        <v>4</v>
      </c>
      <c r="C4" s="45"/>
      <c r="D4" s="45"/>
      <c r="E4" s="45"/>
      <c r="G4" s="6"/>
      <c r="H4" s="19" t="s">
        <v>13</v>
      </c>
      <c r="I4" s="20"/>
      <c r="J4" s="21"/>
    </row>
    <row r="5" spans="2:13" x14ac:dyDescent="0.25">
      <c r="B5" s="34" t="s">
        <v>9</v>
      </c>
      <c r="C5" s="35"/>
      <c r="D5" s="36"/>
      <c r="E5" s="3">
        <v>10000</v>
      </c>
      <c r="G5" s="4"/>
      <c r="H5" s="42" t="s">
        <v>18</v>
      </c>
      <c r="I5" s="43"/>
      <c r="J5" s="22">
        <f>E7*E9</f>
        <v>540</v>
      </c>
    </row>
    <row r="6" spans="2:13" x14ac:dyDescent="0.25">
      <c r="B6" s="31" t="s">
        <v>14</v>
      </c>
      <c r="C6" s="32"/>
      <c r="D6" s="33"/>
      <c r="E6" s="9">
        <v>250</v>
      </c>
      <c r="G6" s="4"/>
      <c r="H6" s="40" t="s">
        <v>19</v>
      </c>
      <c r="I6" s="41"/>
      <c r="J6" s="25">
        <f>E5</f>
        <v>10000</v>
      </c>
    </row>
    <row r="7" spans="2:13" x14ac:dyDescent="0.25">
      <c r="B7" s="31" t="s">
        <v>10</v>
      </c>
      <c r="C7" s="32"/>
      <c r="D7" s="33"/>
      <c r="E7" s="7">
        <v>12</v>
      </c>
      <c r="G7" s="8"/>
      <c r="H7" s="40" t="s">
        <v>20</v>
      </c>
      <c r="I7" s="41"/>
      <c r="J7" s="26">
        <f>FV(E8/E7,E9*E7,-E6,-E5,1)</f>
        <v>3526005.7822014112</v>
      </c>
    </row>
    <row r="8" spans="2:13" x14ac:dyDescent="0.25">
      <c r="B8" s="31" t="s">
        <v>11</v>
      </c>
      <c r="C8" s="32"/>
      <c r="D8" s="33"/>
      <c r="E8" s="5">
        <v>0.1</v>
      </c>
      <c r="G8" s="6"/>
      <c r="H8" s="40" t="s">
        <v>21</v>
      </c>
      <c r="I8" s="41"/>
      <c r="J8" s="16">
        <f>E6*E7*E9</f>
        <v>135000</v>
      </c>
    </row>
    <row r="9" spans="2:13" ht="15.75" thickBot="1" x14ac:dyDescent="0.3">
      <c r="B9" s="31" t="s">
        <v>15</v>
      </c>
      <c r="C9" s="32"/>
      <c r="D9" s="33"/>
      <c r="E9" s="7">
        <v>45</v>
      </c>
      <c r="G9" s="8"/>
      <c r="H9" s="38" t="s">
        <v>6</v>
      </c>
      <c r="I9" s="39"/>
      <c r="J9" s="15">
        <f>J7-J8-J6</f>
        <v>3381005.7822014112</v>
      </c>
    </row>
    <row r="10" spans="2:13" ht="15.75" thickBot="1" x14ac:dyDescent="0.3">
      <c r="B10" s="46" t="s">
        <v>12</v>
      </c>
      <c r="C10" s="47"/>
      <c r="D10" s="48"/>
      <c r="E10" s="10">
        <v>43831</v>
      </c>
      <c r="G10" s="11"/>
    </row>
    <row r="13" spans="2:13" ht="31.5" x14ac:dyDescent="0.25">
      <c r="B13" s="17" t="s">
        <v>0</v>
      </c>
      <c r="C13" s="17" t="s">
        <v>5</v>
      </c>
      <c r="D13" s="17" t="s">
        <v>68</v>
      </c>
      <c r="E13" s="17" t="s">
        <v>1</v>
      </c>
      <c r="F13" s="17" t="s">
        <v>14</v>
      </c>
      <c r="G13" s="17" t="s">
        <v>17</v>
      </c>
      <c r="H13" s="17" t="s">
        <v>16</v>
      </c>
      <c r="I13" s="17" t="s">
        <v>2</v>
      </c>
      <c r="J13" s="17" t="s">
        <v>6</v>
      </c>
      <c r="K13" s="17" t="s">
        <v>69</v>
      </c>
    </row>
    <row r="14" spans="2:13" x14ac:dyDescent="0.25">
      <c r="B14" s="12">
        <v>1</v>
      </c>
      <c r="C14" s="13">
        <f>E10</f>
        <v>43831</v>
      </c>
      <c r="D14" s="13" t="str">
        <f>TEXT(Table42[[#This Row],[Payment Date]],"YYYY")</f>
        <v>2020</v>
      </c>
      <c r="E14" s="14">
        <f>E5</f>
        <v>10000</v>
      </c>
      <c r="F14" s="14">
        <f t="shared" ref="F14:F77" si="0">$E$6</f>
        <v>250</v>
      </c>
      <c r="G14" s="14">
        <f>Table42[[#This Row],[Monthly Contribution]]+Table42[[#This Row],[Beginning Balance]]</f>
        <v>10250</v>
      </c>
      <c r="H14" s="14">
        <f>Table42[[#This Row],[New Balance]]*($E$8/$E$7)</f>
        <v>85.416666666666671</v>
      </c>
      <c r="I14" s="14">
        <f>Table42[[#This Row],[Beginning Balance]]+Table42[[#This Row],[Monthly Contribution]]+Table42[[#This Row],[Interest Earned]]</f>
        <v>10335.416666666666</v>
      </c>
      <c r="J14" s="14">
        <f>Table42[[#This Row],[Interest Earned]]</f>
        <v>85.416666666666671</v>
      </c>
      <c r="K14" s="30"/>
    </row>
    <row r="15" spans="2:13" x14ac:dyDescent="0.25">
      <c r="B15" s="12">
        <v>2</v>
      </c>
      <c r="C15" s="13">
        <f>EDATE(C14,1)</f>
        <v>43862</v>
      </c>
      <c r="D15" s="13" t="str">
        <f>TEXT(Table42[[#This Row],[Payment Date]],"YYYY")</f>
        <v>2020</v>
      </c>
      <c r="E15" s="14">
        <f>I14</f>
        <v>10335.416666666666</v>
      </c>
      <c r="F15" s="14">
        <f t="shared" si="0"/>
        <v>250</v>
      </c>
      <c r="G15" s="14">
        <f>Table42[[#This Row],[Monthly Contribution]]+Table42[[#This Row],[Beginning Balance]]</f>
        <v>10585.416666666666</v>
      </c>
      <c r="H15" s="14">
        <f>Table42[[#This Row],[New Balance]]*($E$8/$E$7)</f>
        <v>88.211805555555543</v>
      </c>
      <c r="I15" s="14">
        <f>Table42[[#This Row],[Beginning Balance]]+Table42[[#This Row],[Monthly Contribution]]+Table42[[#This Row],[Interest Earned]]</f>
        <v>10673.628472222221</v>
      </c>
      <c r="J15" s="14">
        <f>J14+Table42[[#This Row],[Interest Earned]]</f>
        <v>173.62847222222223</v>
      </c>
      <c r="K15" s="30"/>
    </row>
    <row r="16" spans="2:13" x14ac:dyDescent="0.25">
      <c r="B16" s="12">
        <v>3</v>
      </c>
      <c r="C16" s="13">
        <f t="shared" ref="C16:C79" si="1">EDATE(C15,1)</f>
        <v>43891</v>
      </c>
      <c r="D16" s="13" t="str">
        <f>TEXT(Table42[[#This Row],[Payment Date]],"YYYY")</f>
        <v>2020</v>
      </c>
      <c r="E16" s="14">
        <f t="shared" ref="E16:E79" si="2">I15</f>
        <v>10673.628472222221</v>
      </c>
      <c r="F16" s="14">
        <f t="shared" si="0"/>
        <v>250</v>
      </c>
      <c r="G16" s="14">
        <f>Table42[[#This Row],[Monthly Contribution]]+Table42[[#This Row],[Beginning Balance]]</f>
        <v>10923.628472222221</v>
      </c>
      <c r="H16" s="14">
        <f>Table42[[#This Row],[New Balance]]*($E$8/$E$7)</f>
        <v>91.030237268518505</v>
      </c>
      <c r="I16" s="14">
        <f>Table42[[#This Row],[Beginning Balance]]+Table42[[#This Row],[Monthly Contribution]]+Table42[[#This Row],[Interest Earned]]</f>
        <v>11014.658709490739</v>
      </c>
      <c r="J16" s="14">
        <f>J15+Table42[[#This Row],[Interest Earned]]</f>
        <v>264.65870949074076</v>
      </c>
      <c r="K16" s="30"/>
    </row>
    <row r="17" spans="2:11" x14ac:dyDescent="0.25">
      <c r="B17" s="12">
        <v>4</v>
      </c>
      <c r="C17" s="13">
        <f t="shared" si="1"/>
        <v>43922</v>
      </c>
      <c r="D17" s="13" t="str">
        <f>TEXT(Table42[[#This Row],[Payment Date]],"YYYY")</f>
        <v>2020</v>
      </c>
      <c r="E17" s="14">
        <f t="shared" si="2"/>
        <v>11014.658709490739</v>
      </c>
      <c r="F17" s="14">
        <f t="shared" si="0"/>
        <v>250</v>
      </c>
      <c r="G17" s="14">
        <f>Table42[[#This Row],[Monthly Contribution]]+Table42[[#This Row],[Beginning Balance]]</f>
        <v>11264.658709490739</v>
      </c>
      <c r="H17" s="14">
        <f>Table42[[#This Row],[New Balance]]*($E$8/$E$7)</f>
        <v>93.872155912422826</v>
      </c>
      <c r="I17" s="14">
        <f>Table42[[#This Row],[Beginning Balance]]+Table42[[#This Row],[Monthly Contribution]]+Table42[[#This Row],[Interest Earned]]</f>
        <v>11358.530865403161</v>
      </c>
      <c r="J17" s="14">
        <f>J16+Table42[[#This Row],[Interest Earned]]</f>
        <v>358.5308654031636</v>
      </c>
      <c r="K17" s="30"/>
    </row>
    <row r="18" spans="2:11" x14ac:dyDescent="0.25">
      <c r="B18" s="12">
        <v>5</v>
      </c>
      <c r="C18" s="13">
        <f t="shared" si="1"/>
        <v>43952</v>
      </c>
      <c r="D18" s="13" t="str">
        <f>TEXT(Table42[[#This Row],[Payment Date]],"YYYY")</f>
        <v>2020</v>
      </c>
      <c r="E18" s="14">
        <f t="shared" si="2"/>
        <v>11358.530865403161</v>
      </c>
      <c r="F18" s="14">
        <f t="shared" si="0"/>
        <v>250</v>
      </c>
      <c r="G18" s="14">
        <f>Table42[[#This Row],[Monthly Contribution]]+Table42[[#This Row],[Beginning Balance]]</f>
        <v>11608.530865403161</v>
      </c>
      <c r="H18" s="14">
        <f>Table42[[#This Row],[New Balance]]*($E$8/$E$7)</f>
        <v>96.737757211693008</v>
      </c>
      <c r="I18" s="14">
        <f>Table42[[#This Row],[Beginning Balance]]+Table42[[#This Row],[Monthly Contribution]]+Table42[[#This Row],[Interest Earned]]</f>
        <v>11705.268622614854</v>
      </c>
      <c r="J18" s="14">
        <f>J17+Table42[[#This Row],[Interest Earned]]</f>
        <v>455.26862261485661</v>
      </c>
      <c r="K18" s="30"/>
    </row>
    <row r="19" spans="2:11" x14ac:dyDescent="0.25">
      <c r="B19" s="12">
        <v>6</v>
      </c>
      <c r="C19" s="13">
        <f t="shared" si="1"/>
        <v>43983</v>
      </c>
      <c r="D19" s="13" t="str">
        <f>TEXT(Table42[[#This Row],[Payment Date]],"YYYY")</f>
        <v>2020</v>
      </c>
      <c r="E19" s="14">
        <f t="shared" si="2"/>
        <v>11705.268622614854</v>
      </c>
      <c r="F19" s="14">
        <f t="shared" si="0"/>
        <v>250</v>
      </c>
      <c r="G19" s="14">
        <f>Table42[[#This Row],[Monthly Contribution]]+Table42[[#This Row],[Beginning Balance]]</f>
        <v>11955.268622614854</v>
      </c>
      <c r="H19" s="14">
        <f>Table42[[#This Row],[New Balance]]*($E$8/$E$7)</f>
        <v>99.627238521790446</v>
      </c>
      <c r="I19" s="14">
        <f>Table42[[#This Row],[Beginning Balance]]+Table42[[#This Row],[Monthly Contribution]]+Table42[[#This Row],[Interest Earned]]</f>
        <v>12054.895861136645</v>
      </c>
      <c r="J19" s="14">
        <f>J18+Table42[[#This Row],[Interest Earned]]</f>
        <v>554.895861136647</v>
      </c>
      <c r="K19" s="30"/>
    </row>
    <row r="20" spans="2:11" x14ac:dyDescent="0.25">
      <c r="B20" s="12">
        <v>7</v>
      </c>
      <c r="C20" s="13">
        <f t="shared" si="1"/>
        <v>44013</v>
      </c>
      <c r="D20" s="13" t="str">
        <f>TEXT(Table42[[#This Row],[Payment Date]],"YYYY")</f>
        <v>2020</v>
      </c>
      <c r="E20" s="14">
        <f t="shared" si="2"/>
        <v>12054.895861136645</v>
      </c>
      <c r="F20" s="14">
        <f t="shared" si="0"/>
        <v>250</v>
      </c>
      <c r="G20" s="14">
        <f>Table42[[#This Row],[Monthly Contribution]]+Table42[[#This Row],[Beginning Balance]]</f>
        <v>12304.895861136645</v>
      </c>
      <c r="H20" s="14">
        <f>Table42[[#This Row],[New Balance]]*($E$8/$E$7)</f>
        <v>102.54079884280537</v>
      </c>
      <c r="I20" s="14">
        <f>Table42[[#This Row],[Beginning Balance]]+Table42[[#This Row],[Monthly Contribution]]+Table42[[#This Row],[Interest Earned]]</f>
        <v>12407.43665997945</v>
      </c>
      <c r="J20" s="14">
        <f>J19+Table42[[#This Row],[Interest Earned]]</f>
        <v>657.43665997945232</v>
      </c>
      <c r="K20" s="30"/>
    </row>
    <row r="21" spans="2:11" x14ac:dyDescent="0.25">
      <c r="B21" s="12">
        <v>8</v>
      </c>
      <c r="C21" s="13">
        <f t="shared" si="1"/>
        <v>44044</v>
      </c>
      <c r="D21" s="13" t="str">
        <f>TEXT(Table42[[#This Row],[Payment Date]],"YYYY")</f>
        <v>2020</v>
      </c>
      <c r="E21" s="14">
        <f t="shared" si="2"/>
        <v>12407.43665997945</v>
      </c>
      <c r="F21" s="14">
        <f t="shared" si="0"/>
        <v>250</v>
      </c>
      <c r="G21" s="14">
        <f>Table42[[#This Row],[Monthly Contribution]]+Table42[[#This Row],[Beginning Balance]]</f>
        <v>12657.43665997945</v>
      </c>
      <c r="H21" s="14">
        <f>Table42[[#This Row],[New Balance]]*($E$8/$E$7)</f>
        <v>105.47863883316208</v>
      </c>
      <c r="I21" s="14">
        <f>Table42[[#This Row],[Beginning Balance]]+Table42[[#This Row],[Monthly Contribution]]+Table42[[#This Row],[Interest Earned]]</f>
        <v>12762.915298812612</v>
      </c>
      <c r="J21" s="14">
        <f>J20+Table42[[#This Row],[Interest Earned]]</f>
        <v>762.91529881261442</v>
      </c>
      <c r="K21" s="30"/>
    </row>
    <row r="22" spans="2:11" x14ac:dyDescent="0.25">
      <c r="B22" s="12">
        <v>9</v>
      </c>
      <c r="C22" s="13">
        <f t="shared" si="1"/>
        <v>44075</v>
      </c>
      <c r="D22" s="13" t="str">
        <f>TEXT(Table42[[#This Row],[Payment Date]],"YYYY")</f>
        <v>2020</v>
      </c>
      <c r="E22" s="14">
        <f t="shared" si="2"/>
        <v>12762.915298812612</v>
      </c>
      <c r="F22" s="14">
        <f t="shared" si="0"/>
        <v>250</v>
      </c>
      <c r="G22" s="14">
        <f>Table42[[#This Row],[Monthly Contribution]]+Table42[[#This Row],[Beginning Balance]]</f>
        <v>13012.915298812612</v>
      </c>
      <c r="H22" s="14">
        <f>Table42[[#This Row],[New Balance]]*($E$8/$E$7)</f>
        <v>108.44096082343843</v>
      </c>
      <c r="I22" s="14">
        <f>Table42[[#This Row],[Beginning Balance]]+Table42[[#This Row],[Monthly Contribution]]+Table42[[#This Row],[Interest Earned]]</f>
        <v>13121.35625963605</v>
      </c>
      <c r="J22" s="14">
        <f>J21+Table42[[#This Row],[Interest Earned]]</f>
        <v>871.35625963605287</v>
      </c>
      <c r="K22" s="30"/>
    </row>
    <row r="23" spans="2:11" x14ac:dyDescent="0.25">
      <c r="B23" s="12">
        <v>10</v>
      </c>
      <c r="C23" s="13">
        <f t="shared" si="1"/>
        <v>44105</v>
      </c>
      <c r="D23" s="13" t="str">
        <f>TEXT(Table42[[#This Row],[Payment Date]],"YYYY")</f>
        <v>2020</v>
      </c>
      <c r="E23" s="14">
        <f t="shared" si="2"/>
        <v>13121.35625963605</v>
      </c>
      <c r="F23" s="14">
        <f t="shared" si="0"/>
        <v>250</v>
      </c>
      <c r="G23" s="14">
        <f>Table42[[#This Row],[Monthly Contribution]]+Table42[[#This Row],[Beginning Balance]]</f>
        <v>13371.35625963605</v>
      </c>
      <c r="H23" s="14">
        <f>Table42[[#This Row],[New Balance]]*($E$8/$E$7)</f>
        <v>111.42796883030041</v>
      </c>
      <c r="I23" s="14">
        <f>Table42[[#This Row],[Beginning Balance]]+Table42[[#This Row],[Monthly Contribution]]+Table42[[#This Row],[Interest Earned]]</f>
        <v>13482.784228466349</v>
      </c>
      <c r="J23" s="14">
        <f>J22+Table42[[#This Row],[Interest Earned]]</f>
        <v>982.78422846635328</v>
      </c>
      <c r="K23" s="30"/>
    </row>
    <row r="24" spans="2:11" x14ac:dyDescent="0.25">
      <c r="B24" s="12">
        <v>11</v>
      </c>
      <c r="C24" s="13">
        <f t="shared" si="1"/>
        <v>44136</v>
      </c>
      <c r="D24" s="13" t="str">
        <f>TEXT(Table42[[#This Row],[Payment Date]],"YYYY")</f>
        <v>2020</v>
      </c>
      <c r="E24" s="14">
        <f t="shared" si="2"/>
        <v>13482.784228466349</v>
      </c>
      <c r="F24" s="14">
        <f t="shared" si="0"/>
        <v>250</v>
      </c>
      <c r="G24" s="14">
        <f>Table42[[#This Row],[Monthly Contribution]]+Table42[[#This Row],[Beginning Balance]]</f>
        <v>13732.784228466349</v>
      </c>
      <c r="H24" s="14">
        <f>Table42[[#This Row],[New Balance]]*($E$8/$E$7)</f>
        <v>114.4398685705529</v>
      </c>
      <c r="I24" s="14">
        <f>Table42[[#This Row],[Beginning Balance]]+Table42[[#This Row],[Monthly Contribution]]+Table42[[#This Row],[Interest Earned]]</f>
        <v>13847.224097036902</v>
      </c>
      <c r="J24" s="14">
        <f>J23+Table42[[#This Row],[Interest Earned]]</f>
        <v>1097.2240970369062</v>
      </c>
      <c r="K24" s="30"/>
    </row>
    <row r="25" spans="2:11" x14ac:dyDescent="0.25">
      <c r="B25" s="12">
        <v>12</v>
      </c>
      <c r="C25" s="13">
        <f t="shared" si="1"/>
        <v>44166</v>
      </c>
      <c r="D25" s="13" t="str">
        <f>TEXT(Table42[[#This Row],[Payment Date]],"YYYY")</f>
        <v>2020</v>
      </c>
      <c r="E25" s="14">
        <f t="shared" si="2"/>
        <v>13847.224097036902</v>
      </c>
      <c r="F25" s="14">
        <f t="shared" si="0"/>
        <v>250</v>
      </c>
      <c r="G25" s="14">
        <f>Table42[[#This Row],[Monthly Contribution]]+Table42[[#This Row],[Beginning Balance]]</f>
        <v>14097.224097036902</v>
      </c>
      <c r="H25" s="14">
        <f>Table42[[#This Row],[New Balance]]*($E$8/$E$7)</f>
        <v>117.47686747530751</v>
      </c>
      <c r="I25" s="14">
        <f>Table42[[#This Row],[Beginning Balance]]+Table42[[#This Row],[Monthly Contribution]]+Table42[[#This Row],[Interest Earned]]</f>
        <v>14214.700964512209</v>
      </c>
      <c r="J25" s="14">
        <f>J24+Table42[[#This Row],[Interest Earned]]</f>
        <v>1214.7009645122137</v>
      </c>
      <c r="K25" s="30">
        <f>Table42[[#This Row],[Ending Balance]]</f>
        <v>14214.700964512209</v>
      </c>
    </row>
    <row r="26" spans="2:11" x14ac:dyDescent="0.25">
      <c r="B26" s="12">
        <v>13</v>
      </c>
      <c r="C26" s="13">
        <f t="shared" si="1"/>
        <v>44197</v>
      </c>
      <c r="D26" s="13" t="str">
        <f>TEXT(Table42[[#This Row],[Payment Date]],"YYYY")</f>
        <v>2021</v>
      </c>
      <c r="E26" s="14">
        <f t="shared" si="2"/>
        <v>14214.700964512209</v>
      </c>
      <c r="F26" s="14">
        <f t="shared" si="0"/>
        <v>250</v>
      </c>
      <c r="G26" s="14">
        <f>Table42[[#This Row],[Monthly Contribution]]+Table42[[#This Row],[Beginning Balance]]</f>
        <v>14464.700964512209</v>
      </c>
      <c r="H26" s="14">
        <f>Table42[[#This Row],[New Balance]]*($E$8/$E$7)</f>
        <v>120.5391747042684</v>
      </c>
      <c r="I26" s="14">
        <f>Table42[[#This Row],[Beginning Balance]]+Table42[[#This Row],[Monthly Contribution]]+Table42[[#This Row],[Interest Earned]]</f>
        <v>14585.240139216477</v>
      </c>
      <c r="J26" s="14">
        <f>J25+Table42[[#This Row],[Interest Earned]]</f>
        <v>1335.240139216482</v>
      </c>
      <c r="K26" s="30"/>
    </row>
    <row r="27" spans="2:11" x14ac:dyDescent="0.25">
      <c r="B27" s="12">
        <v>14</v>
      </c>
      <c r="C27" s="13">
        <f t="shared" si="1"/>
        <v>44228</v>
      </c>
      <c r="D27" s="13" t="str">
        <f>TEXT(Table42[[#This Row],[Payment Date]],"YYYY")</f>
        <v>2021</v>
      </c>
      <c r="E27" s="14">
        <f t="shared" si="2"/>
        <v>14585.240139216477</v>
      </c>
      <c r="F27" s="14">
        <f t="shared" si="0"/>
        <v>250</v>
      </c>
      <c r="G27" s="14">
        <f>Table42[[#This Row],[Monthly Contribution]]+Table42[[#This Row],[Beginning Balance]]</f>
        <v>14835.240139216477</v>
      </c>
      <c r="H27" s="14">
        <f>Table42[[#This Row],[New Balance]]*($E$8/$E$7)</f>
        <v>123.62700116013731</v>
      </c>
      <c r="I27" s="14">
        <f>Table42[[#This Row],[Beginning Balance]]+Table42[[#This Row],[Monthly Contribution]]+Table42[[#This Row],[Interest Earned]]</f>
        <v>14958.867140376615</v>
      </c>
      <c r="J27" s="14">
        <f>J26+Table42[[#This Row],[Interest Earned]]</f>
        <v>1458.8671403766193</v>
      </c>
      <c r="K27" s="30"/>
    </row>
    <row r="28" spans="2:11" x14ac:dyDescent="0.25">
      <c r="B28" s="12">
        <v>15</v>
      </c>
      <c r="C28" s="13">
        <f t="shared" si="1"/>
        <v>44256</v>
      </c>
      <c r="D28" s="13" t="str">
        <f>TEXT(Table42[[#This Row],[Payment Date]],"YYYY")</f>
        <v>2021</v>
      </c>
      <c r="E28" s="14">
        <f t="shared" si="2"/>
        <v>14958.867140376615</v>
      </c>
      <c r="F28" s="14">
        <f t="shared" si="0"/>
        <v>250</v>
      </c>
      <c r="G28" s="14">
        <f>Table42[[#This Row],[Monthly Contribution]]+Table42[[#This Row],[Beginning Balance]]</f>
        <v>15208.867140376615</v>
      </c>
      <c r="H28" s="14">
        <f>Table42[[#This Row],[New Balance]]*($E$8/$E$7)</f>
        <v>126.74055950313846</v>
      </c>
      <c r="I28" s="14">
        <f>Table42[[#This Row],[Beginning Balance]]+Table42[[#This Row],[Monthly Contribution]]+Table42[[#This Row],[Interest Earned]]</f>
        <v>15335.607699879753</v>
      </c>
      <c r="J28" s="14">
        <f>J27+Table42[[#This Row],[Interest Earned]]</f>
        <v>1585.6076998797578</v>
      </c>
      <c r="K28" s="30"/>
    </row>
    <row r="29" spans="2:11" x14ac:dyDescent="0.25">
      <c r="B29" s="12">
        <v>16</v>
      </c>
      <c r="C29" s="13">
        <f t="shared" si="1"/>
        <v>44287</v>
      </c>
      <c r="D29" s="13" t="str">
        <f>TEXT(Table42[[#This Row],[Payment Date]],"YYYY")</f>
        <v>2021</v>
      </c>
      <c r="E29" s="14">
        <f t="shared" si="2"/>
        <v>15335.607699879753</v>
      </c>
      <c r="F29" s="14">
        <f t="shared" si="0"/>
        <v>250</v>
      </c>
      <c r="G29" s="14">
        <f>Table42[[#This Row],[Monthly Contribution]]+Table42[[#This Row],[Beginning Balance]]</f>
        <v>15585.607699879753</v>
      </c>
      <c r="H29" s="14">
        <f>Table42[[#This Row],[New Balance]]*($E$8/$E$7)</f>
        <v>129.88006416566461</v>
      </c>
      <c r="I29" s="14">
        <f>Table42[[#This Row],[Beginning Balance]]+Table42[[#This Row],[Monthly Contribution]]+Table42[[#This Row],[Interest Earned]]</f>
        <v>15715.487764045418</v>
      </c>
      <c r="J29" s="14">
        <f>J28+Table42[[#This Row],[Interest Earned]]</f>
        <v>1715.4877640454224</v>
      </c>
      <c r="K29" s="30"/>
    </row>
    <row r="30" spans="2:11" x14ac:dyDescent="0.25">
      <c r="B30" s="12">
        <v>17</v>
      </c>
      <c r="C30" s="13">
        <f t="shared" si="1"/>
        <v>44317</v>
      </c>
      <c r="D30" s="13" t="str">
        <f>TEXT(Table42[[#This Row],[Payment Date]],"YYYY")</f>
        <v>2021</v>
      </c>
      <c r="E30" s="14">
        <f t="shared" si="2"/>
        <v>15715.487764045418</v>
      </c>
      <c r="F30" s="14">
        <f t="shared" si="0"/>
        <v>250</v>
      </c>
      <c r="G30" s="14">
        <f>Table42[[#This Row],[Monthly Contribution]]+Table42[[#This Row],[Beginning Balance]]</f>
        <v>15965.487764045418</v>
      </c>
      <c r="H30" s="14">
        <f>Table42[[#This Row],[New Balance]]*($E$8/$E$7)</f>
        <v>133.04573136704514</v>
      </c>
      <c r="I30" s="14">
        <f>Table42[[#This Row],[Beginning Balance]]+Table42[[#This Row],[Monthly Contribution]]+Table42[[#This Row],[Interest Earned]]</f>
        <v>16098.533495412463</v>
      </c>
      <c r="J30" s="14">
        <f>J29+Table42[[#This Row],[Interest Earned]]</f>
        <v>1848.5334954124676</v>
      </c>
      <c r="K30" s="30"/>
    </row>
    <row r="31" spans="2:11" x14ac:dyDescent="0.25">
      <c r="B31" s="12">
        <v>18</v>
      </c>
      <c r="C31" s="13">
        <f t="shared" si="1"/>
        <v>44348</v>
      </c>
      <c r="D31" s="13" t="str">
        <f>TEXT(Table42[[#This Row],[Payment Date]],"YYYY")</f>
        <v>2021</v>
      </c>
      <c r="E31" s="14">
        <f t="shared" si="2"/>
        <v>16098.533495412463</v>
      </c>
      <c r="F31" s="14">
        <f t="shared" si="0"/>
        <v>250</v>
      </c>
      <c r="G31" s="14">
        <f>Table42[[#This Row],[Monthly Contribution]]+Table42[[#This Row],[Beginning Balance]]</f>
        <v>16348.533495412463</v>
      </c>
      <c r="H31" s="14">
        <f>Table42[[#This Row],[New Balance]]*($E$8/$E$7)</f>
        <v>136.23777912843718</v>
      </c>
      <c r="I31" s="14">
        <f>Table42[[#This Row],[Beginning Balance]]+Table42[[#This Row],[Monthly Contribution]]+Table42[[#This Row],[Interest Earned]]</f>
        <v>16484.771274540901</v>
      </c>
      <c r="J31" s="14">
        <f>J30+Table42[[#This Row],[Interest Earned]]</f>
        <v>1984.7712745409049</v>
      </c>
      <c r="K31" s="30"/>
    </row>
    <row r="32" spans="2:11" x14ac:dyDescent="0.25">
      <c r="B32" s="12">
        <v>19</v>
      </c>
      <c r="C32" s="13">
        <f t="shared" si="1"/>
        <v>44378</v>
      </c>
      <c r="D32" s="13" t="str">
        <f>TEXT(Table42[[#This Row],[Payment Date]],"YYYY")</f>
        <v>2021</v>
      </c>
      <c r="E32" s="14">
        <f t="shared" si="2"/>
        <v>16484.771274540901</v>
      </c>
      <c r="F32" s="14">
        <f t="shared" si="0"/>
        <v>250</v>
      </c>
      <c r="G32" s="14">
        <f>Table42[[#This Row],[Monthly Contribution]]+Table42[[#This Row],[Beginning Balance]]</f>
        <v>16734.771274540901</v>
      </c>
      <c r="H32" s="14">
        <f>Table42[[#This Row],[New Balance]]*($E$8/$E$7)</f>
        <v>139.45642728784082</v>
      </c>
      <c r="I32" s="14">
        <f>Table42[[#This Row],[Beginning Balance]]+Table42[[#This Row],[Monthly Contribution]]+Table42[[#This Row],[Interest Earned]]</f>
        <v>16874.227701828742</v>
      </c>
      <c r="J32" s="14">
        <f>J31+Table42[[#This Row],[Interest Earned]]</f>
        <v>2124.2277018287459</v>
      </c>
      <c r="K32" s="30"/>
    </row>
    <row r="33" spans="2:11" x14ac:dyDescent="0.25">
      <c r="B33" s="12">
        <v>20</v>
      </c>
      <c r="C33" s="13">
        <f t="shared" si="1"/>
        <v>44409</v>
      </c>
      <c r="D33" s="13" t="str">
        <f>TEXT(Table42[[#This Row],[Payment Date]],"YYYY")</f>
        <v>2021</v>
      </c>
      <c r="E33" s="14">
        <f t="shared" si="2"/>
        <v>16874.227701828742</v>
      </c>
      <c r="F33" s="14">
        <f t="shared" si="0"/>
        <v>250</v>
      </c>
      <c r="G33" s="14">
        <f>Table42[[#This Row],[Monthly Contribution]]+Table42[[#This Row],[Beginning Balance]]</f>
        <v>17124.227701828742</v>
      </c>
      <c r="H33" s="14">
        <f>Table42[[#This Row],[New Balance]]*($E$8/$E$7)</f>
        <v>142.70189751523952</v>
      </c>
      <c r="I33" s="14">
        <f>Table42[[#This Row],[Beginning Balance]]+Table42[[#This Row],[Monthly Contribution]]+Table42[[#This Row],[Interest Earned]]</f>
        <v>17266.929599343981</v>
      </c>
      <c r="J33" s="14">
        <f>J32+Table42[[#This Row],[Interest Earned]]</f>
        <v>2266.9295993439855</v>
      </c>
      <c r="K33" s="30"/>
    </row>
    <row r="34" spans="2:11" x14ac:dyDescent="0.25">
      <c r="B34" s="12">
        <v>21</v>
      </c>
      <c r="C34" s="13">
        <f t="shared" si="1"/>
        <v>44440</v>
      </c>
      <c r="D34" s="13" t="str">
        <f>TEXT(Table42[[#This Row],[Payment Date]],"YYYY")</f>
        <v>2021</v>
      </c>
      <c r="E34" s="14">
        <f t="shared" si="2"/>
        <v>17266.929599343981</v>
      </c>
      <c r="F34" s="14">
        <f t="shared" si="0"/>
        <v>250</v>
      </c>
      <c r="G34" s="14">
        <f>Table42[[#This Row],[Monthly Contribution]]+Table42[[#This Row],[Beginning Balance]]</f>
        <v>17516.929599343981</v>
      </c>
      <c r="H34" s="14">
        <f>Table42[[#This Row],[New Balance]]*($E$8/$E$7)</f>
        <v>145.9744133278665</v>
      </c>
      <c r="I34" s="14">
        <f>Table42[[#This Row],[Beginning Balance]]+Table42[[#This Row],[Monthly Contribution]]+Table42[[#This Row],[Interest Earned]]</f>
        <v>17662.904012671846</v>
      </c>
      <c r="J34" s="14">
        <f>J33+Table42[[#This Row],[Interest Earned]]</f>
        <v>2412.9040126718519</v>
      </c>
      <c r="K34" s="30"/>
    </row>
    <row r="35" spans="2:11" x14ac:dyDescent="0.25">
      <c r="B35" s="12">
        <v>22</v>
      </c>
      <c r="C35" s="13">
        <f t="shared" si="1"/>
        <v>44470</v>
      </c>
      <c r="D35" s="13" t="str">
        <f>TEXT(Table42[[#This Row],[Payment Date]],"YYYY")</f>
        <v>2021</v>
      </c>
      <c r="E35" s="14">
        <f t="shared" si="2"/>
        <v>17662.904012671846</v>
      </c>
      <c r="F35" s="14">
        <f t="shared" si="0"/>
        <v>250</v>
      </c>
      <c r="G35" s="14">
        <f>Table42[[#This Row],[Monthly Contribution]]+Table42[[#This Row],[Beginning Balance]]</f>
        <v>17912.904012671846</v>
      </c>
      <c r="H35" s="14">
        <f>Table42[[#This Row],[New Balance]]*($E$8/$E$7)</f>
        <v>149.27420010559871</v>
      </c>
      <c r="I35" s="14">
        <f>Table42[[#This Row],[Beginning Balance]]+Table42[[#This Row],[Monthly Contribution]]+Table42[[#This Row],[Interest Earned]]</f>
        <v>18062.178212777446</v>
      </c>
      <c r="J35" s="14">
        <f>J34+Table42[[#This Row],[Interest Earned]]</f>
        <v>2562.1782127774504</v>
      </c>
      <c r="K35" s="30"/>
    </row>
    <row r="36" spans="2:11" x14ac:dyDescent="0.25">
      <c r="B36" s="12">
        <v>23</v>
      </c>
      <c r="C36" s="13">
        <f t="shared" si="1"/>
        <v>44501</v>
      </c>
      <c r="D36" s="13" t="str">
        <f>TEXT(Table42[[#This Row],[Payment Date]],"YYYY")</f>
        <v>2021</v>
      </c>
      <c r="E36" s="14">
        <f t="shared" si="2"/>
        <v>18062.178212777446</v>
      </c>
      <c r="F36" s="14">
        <f t="shared" si="0"/>
        <v>250</v>
      </c>
      <c r="G36" s="14">
        <f>Table42[[#This Row],[Monthly Contribution]]+Table42[[#This Row],[Beginning Balance]]</f>
        <v>18312.178212777446</v>
      </c>
      <c r="H36" s="14">
        <f>Table42[[#This Row],[New Balance]]*($E$8/$E$7)</f>
        <v>152.60148510647872</v>
      </c>
      <c r="I36" s="14">
        <f>Table42[[#This Row],[Beginning Balance]]+Table42[[#This Row],[Monthly Contribution]]+Table42[[#This Row],[Interest Earned]]</f>
        <v>18464.779697883925</v>
      </c>
      <c r="J36" s="14">
        <f>J35+Table42[[#This Row],[Interest Earned]]</f>
        <v>2714.7796978839292</v>
      </c>
      <c r="K36" s="30"/>
    </row>
    <row r="37" spans="2:11" x14ac:dyDescent="0.25">
      <c r="B37" s="12">
        <v>24</v>
      </c>
      <c r="C37" s="13">
        <f t="shared" si="1"/>
        <v>44531</v>
      </c>
      <c r="D37" s="13" t="str">
        <f>TEXT(Table42[[#This Row],[Payment Date]],"YYYY")</f>
        <v>2021</v>
      </c>
      <c r="E37" s="14">
        <f t="shared" si="2"/>
        <v>18464.779697883925</v>
      </c>
      <c r="F37" s="14">
        <f t="shared" si="0"/>
        <v>250</v>
      </c>
      <c r="G37" s="14">
        <f>Table42[[#This Row],[Monthly Contribution]]+Table42[[#This Row],[Beginning Balance]]</f>
        <v>18714.779697883925</v>
      </c>
      <c r="H37" s="14">
        <f>Table42[[#This Row],[New Balance]]*($E$8/$E$7)</f>
        <v>155.95649748236605</v>
      </c>
      <c r="I37" s="14">
        <f>Table42[[#This Row],[Beginning Balance]]+Table42[[#This Row],[Monthly Contribution]]+Table42[[#This Row],[Interest Earned]]</f>
        <v>18870.736195366291</v>
      </c>
      <c r="J37" s="14">
        <f>J36+Table42[[#This Row],[Interest Earned]]</f>
        <v>2870.7361953662953</v>
      </c>
      <c r="K37" s="30">
        <f>Table42[[#This Row],[Ending Balance]]</f>
        <v>18870.736195366291</v>
      </c>
    </row>
    <row r="38" spans="2:11" x14ac:dyDescent="0.25">
      <c r="B38" s="12">
        <v>25</v>
      </c>
      <c r="C38" s="13">
        <f t="shared" si="1"/>
        <v>44562</v>
      </c>
      <c r="D38" s="13" t="str">
        <f>TEXT(Table42[[#This Row],[Payment Date]],"YYYY")</f>
        <v>2022</v>
      </c>
      <c r="E38" s="14">
        <f t="shared" si="2"/>
        <v>18870.736195366291</v>
      </c>
      <c r="F38" s="14">
        <f t="shared" si="0"/>
        <v>250</v>
      </c>
      <c r="G38" s="14">
        <f>Table42[[#This Row],[Monthly Contribution]]+Table42[[#This Row],[Beginning Balance]]</f>
        <v>19120.736195366291</v>
      </c>
      <c r="H38" s="14">
        <f>Table42[[#This Row],[New Balance]]*($E$8/$E$7)</f>
        <v>159.3394682947191</v>
      </c>
      <c r="I38" s="14">
        <f>Table42[[#This Row],[Beginning Balance]]+Table42[[#This Row],[Monthly Contribution]]+Table42[[#This Row],[Interest Earned]]</f>
        <v>19280.075663661009</v>
      </c>
      <c r="J38" s="14">
        <f>J37+Table42[[#This Row],[Interest Earned]]</f>
        <v>3030.0756636610145</v>
      </c>
      <c r="K38" s="30"/>
    </row>
    <row r="39" spans="2:11" x14ac:dyDescent="0.25">
      <c r="B39" s="12">
        <v>26</v>
      </c>
      <c r="C39" s="13">
        <f t="shared" si="1"/>
        <v>44593</v>
      </c>
      <c r="D39" s="13" t="str">
        <f>TEXT(Table42[[#This Row],[Payment Date]],"YYYY")</f>
        <v>2022</v>
      </c>
      <c r="E39" s="14">
        <f t="shared" si="2"/>
        <v>19280.075663661009</v>
      </c>
      <c r="F39" s="14">
        <f t="shared" si="0"/>
        <v>250</v>
      </c>
      <c r="G39" s="14">
        <f>Table42[[#This Row],[Monthly Contribution]]+Table42[[#This Row],[Beginning Balance]]</f>
        <v>19530.075663661009</v>
      </c>
      <c r="H39" s="14">
        <f>Table42[[#This Row],[New Balance]]*($E$8/$E$7)</f>
        <v>162.7506305305084</v>
      </c>
      <c r="I39" s="14">
        <f>Table42[[#This Row],[Beginning Balance]]+Table42[[#This Row],[Monthly Contribution]]+Table42[[#This Row],[Interest Earned]]</f>
        <v>19692.826294191516</v>
      </c>
      <c r="J39" s="14">
        <f>J38+Table42[[#This Row],[Interest Earned]]</f>
        <v>3192.8262941915227</v>
      </c>
      <c r="K39" s="30"/>
    </row>
    <row r="40" spans="2:11" x14ac:dyDescent="0.25">
      <c r="B40" s="12">
        <v>27</v>
      </c>
      <c r="C40" s="13">
        <f t="shared" si="1"/>
        <v>44621</v>
      </c>
      <c r="D40" s="13" t="str">
        <f>TEXT(Table42[[#This Row],[Payment Date]],"YYYY")</f>
        <v>2022</v>
      </c>
      <c r="E40" s="14">
        <f t="shared" si="2"/>
        <v>19692.826294191516</v>
      </c>
      <c r="F40" s="14">
        <f t="shared" si="0"/>
        <v>250</v>
      </c>
      <c r="G40" s="14">
        <f>Table42[[#This Row],[Monthly Contribution]]+Table42[[#This Row],[Beginning Balance]]</f>
        <v>19942.826294191516</v>
      </c>
      <c r="H40" s="14">
        <f>Table42[[#This Row],[New Balance]]*($E$8/$E$7)</f>
        <v>166.19021911826263</v>
      </c>
      <c r="I40" s="14">
        <f>Table42[[#This Row],[Beginning Balance]]+Table42[[#This Row],[Monthly Contribution]]+Table42[[#This Row],[Interest Earned]]</f>
        <v>20109.01651330978</v>
      </c>
      <c r="J40" s="14">
        <f>J39+Table42[[#This Row],[Interest Earned]]</f>
        <v>3359.0165133097853</v>
      </c>
      <c r="K40" s="30"/>
    </row>
    <row r="41" spans="2:11" x14ac:dyDescent="0.25">
      <c r="B41" s="12">
        <v>28</v>
      </c>
      <c r="C41" s="13">
        <f t="shared" si="1"/>
        <v>44652</v>
      </c>
      <c r="D41" s="13" t="str">
        <f>TEXT(Table42[[#This Row],[Payment Date]],"YYYY")</f>
        <v>2022</v>
      </c>
      <c r="E41" s="14">
        <f t="shared" si="2"/>
        <v>20109.01651330978</v>
      </c>
      <c r="F41" s="14">
        <f t="shared" si="0"/>
        <v>250</v>
      </c>
      <c r="G41" s="14">
        <f>Table42[[#This Row],[Monthly Contribution]]+Table42[[#This Row],[Beginning Balance]]</f>
        <v>20359.01651330978</v>
      </c>
      <c r="H41" s="14">
        <f>Table42[[#This Row],[New Balance]]*($E$8/$E$7)</f>
        <v>169.65847094424817</v>
      </c>
      <c r="I41" s="14">
        <f>Table42[[#This Row],[Beginning Balance]]+Table42[[#This Row],[Monthly Contribution]]+Table42[[#This Row],[Interest Earned]]</f>
        <v>20528.674984254027</v>
      </c>
      <c r="J41" s="14">
        <f>J40+Table42[[#This Row],[Interest Earned]]</f>
        <v>3528.6749842540335</v>
      </c>
      <c r="K41" s="30"/>
    </row>
    <row r="42" spans="2:11" x14ac:dyDescent="0.25">
      <c r="B42" s="12">
        <v>29</v>
      </c>
      <c r="C42" s="13">
        <f t="shared" si="1"/>
        <v>44682</v>
      </c>
      <c r="D42" s="13" t="str">
        <f>TEXT(Table42[[#This Row],[Payment Date]],"YYYY")</f>
        <v>2022</v>
      </c>
      <c r="E42" s="14">
        <f t="shared" si="2"/>
        <v>20528.674984254027</v>
      </c>
      <c r="F42" s="14">
        <f t="shared" si="0"/>
        <v>250</v>
      </c>
      <c r="G42" s="14">
        <f>Table42[[#This Row],[Monthly Contribution]]+Table42[[#This Row],[Beginning Balance]]</f>
        <v>20778.674984254027</v>
      </c>
      <c r="H42" s="14">
        <f>Table42[[#This Row],[New Balance]]*($E$8/$E$7)</f>
        <v>173.15562486878355</v>
      </c>
      <c r="I42" s="14">
        <f>Table42[[#This Row],[Beginning Balance]]+Table42[[#This Row],[Monthly Contribution]]+Table42[[#This Row],[Interest Earned]]</f>
        <v>20951.830609122811</v>
      </c>
      <c r="J42" s="14">
        <f>J41+Table42[[#This Row],[Interest Earned]]</f>
        <v>3701.8306091228169</v>
      </c>
      <c r="K42" s="30"/>
    </row>
    <row r="43" spans="2:11" x14ac:dyDescent="0.25">
      <c r="B43" s="12">
        <v>30</v>
      </c>
      <c r="C43" s="13">
        <f t="shared" si="1"/>
        <v>44713</v>
      </c>
      <c r="D43" s="13" t="str">
        <f>TEXT(Table42[[#This Row],[Payment Date]],"YYYY")</f>
        <v>2022</v>
      </c>
      <c r="E43" s="14">
        <f t="shared" si="2"/>
        <v>20951.830609122811</v>
      </c>
      <c r="F43" s="14">
        <f t="shared" si="0"/>
        <v>250</v>
      </c>
      <c r="G43" s="14">
        <f>Table42[[#This Row],[Monthly Contribution]]+Table42[[#This Row],[Beginning Balance]]</f>
        <v>21201.830609122811</v>
      </c>
      <c r="H43" s="14">
        <f>Table42[[#This Row],[New Balance]]*($E$8/$E$7)</f>
        <v>176.68192174269009</v>
      </c>
      <c r="I43" s="14">
        <f>Table42[[#This Row],[Beginning Balance]]+Table42[[#This Row],[Monthly Contribution]]+Table42[[#This Row],[Interest Earned]]</f>
        <v>21378.512530865501</v>
      </c>
      <c r="J43" s="14">
        <f>J42+Table42[[#This Row],[Interest Earned]]</f>
        <v>3878.512530865507</v>
      </c>
      <c r="K43" s="30"/>
    </row>
    <row r="44" spans="2:11" x14ac:dyDescent="0.25">
      <c r="B44" s="12">
        <v>31</v>
      </c>
      <c r="C44" s="13">
        <f t="shared" si="1"/>
        <v>44743</v>
      </c>
      <c r="D44" s="13" t="str">
        <f>TEXT(Table42[[#This Row],[Payment Date]],"YYYY")</f>
        <v>2022</v>
      </c>
      <c r="E44" s="14">
        <f t="shared" si="2"/>
        <v>21378.512530865501</v>
      </c>
      <c r="F44" s="14">
        <f t="shared" si="0"/>
        <v>250</v>
      </c>
      <c r="G44" s="14">
        <f>Table42[[#This Row],[Monthly Contribution]]+Table42[[#This Row],[Beginning Balance]]</f>
        <v>21628.512530865501</v>
      </c>
      <c r="H44" s="14">
        <f>Table42[[#This Row],[New Balance]]*($E$8/$E$7)</f>
        <v>180.23760442387916</v>
      </c>
      <c r="I44" s="14">
        <f>Table42[[#This Row],[Beginning Balance]]+Table42[[#This Row],[Monthly Contribution]]+Table42[[#This Row],[Interest Earned]]</f>
        <v>21808.750135289381</v>
      </c>
      <c r="J44" s="14">
        <f>J43+Table42[[#This Row],[Interest Earned]]</f>
        <v>4058.750135289386</v>
      </c>
      <c r="K44" s="30"/>
    </row>
    <row r="45" spans="2:11" x14ac:dyDescent="0.25">
      <c r="B45" s="12">
        <v>32</v>
      </c>
      <c r="C45" s="13">
        <f t="shared" si="1"/>
        <v>44774</v>
      </c>
      <c r="D45" s="13" t="str">
        <f>TEXT(Table42[[#This Row],[Payment Date]],"YYYY")</f>
        <v>2022</v>
      </c>
      <c r="E45" s="14">
        <f t="shared" si="2"/>
        <v>21808.750135289381</v>
      </c>
      <c r="F45" s="14">
        <f t="shared" si="0"/>
        <v>250</v>
      </c>
      <c r="G45" s="14">
        <f>Table42[[#This Row],[Monthly Contribution]]+Table42[[#This Row],[Beginning Balance]]</f>
        <v>22058.750135289381</v>
      </c>
      <c r="H45" s="14">
        <f>Table42[[#This Row],[New Balance]]*($E$8/$E$7)</f>
        <v>183.82291779407817</v>
      </c>
      <c r="I45" s="14">
        <f>Table42[[#This Row],[Beginning Balance]]+Table42[[#This Row],[Monthly Contribution]]+Table42[[#This Row],[Interest Earned]]</f>
        <v>22242.573053083459</v>
      </c>
      <c r="J45" s="14">
        <f>J44+Table42[[#This Row],[Interest Earned]]</f>
        <v>4242.5730530834644</v>
      </c>
      <c r="K45" s="30"/>
    </row>
    <row r="46" spans="2:11" x14ac:dyDescent="0.25">
      <c r="B46" s="12">
        <v>33</v>
      </c>
      <c r="C46" s="13">
        <f t="shared" si="1"/>
        <v>44805</v>
      </c>
      <c r="D46" s="13" t="str">
        <f>TEXT(Table42[[#This Row],[Payment Date]],"YYYY")</f>
        <v>2022</v>
      </c>
      <c r="E46" s="14">
        <f t="shared" si="2"/>
        <v>22242.573053083459</v>
      </c>
      <c r="F46" s="14">
        <f t="shared" si="0"/>
        <v>250</v>
      </c>
      <c r="G46" s="14">
        <f>Table42[[#This Row],[Monthly Contribution]]+Table42[[#This Row],[Beginning Balance]]</f>
        <v>22492.573053083459</v>
      </c>
      <c r="H46" s="14">
        <f>Table42[[#This Row],[New Balance]]*($E$8/$E$7)</f>
        <v>187.4381087756955</v>
      </c>
      <c r="I46" s="14">
        <f>Table42[[#This Row],[Beginning Balance]]+Table42[[#This Row],[Monthly Contribution]]+Table42[[#This Row],[Interest Earned]]</f>
        <v>22680.011161859155</v>
      </c>
      <c r="J46" s="14">
        <f>J45+Table42[[#This Row],[Interest Earned]]</f>
        <v>4430.01116185916</v>
      </c>
      <c r="K46" s="30"/>
    </row>
    <row r="47" spans="2:11" x14ac:dyDescent="0.25">
      <c r="B47" s="12">
        <v>34</v>
      </c>
      <c r="C47" s="13">
        <f t="shared" si="1"/>
        <v>44835</v>
      </c>
      <c r="D47" s="13" t="str">
        <f>TEXT(Table42[[#This Row],[Payment Date]],"YYYY")</f>
        <v>2022</v>
      </c>
      <c r="E47" s="14">
        <f t="shared" si="2"/>
        <v>22680.011161859155</v>
      </c>
      <c r="F47" s="14">
        <f t="shared" si="0"/>
        <v>250</v>
      </c>
      <c r="G47" s="14">
        <f>Table42[[#This Row],[Monthly Contribution]]+Table42[[#This Row],[Beginning Balance]]</f>
        <v>22930.011161859155</v>
      </c>
      <c r="H47" s="14">
        <f>Table42[[#This Row],[New Balance]]*($E$8/$E$7)</f>
        <v>191.08342634882629</v>
      </c>
      <c r="I47" s="14">
        <f>Table42[[#This Row],[Beginning Balance]]+Table42[[#This Row],[Monthly Contribution]]+Table42[[#This Row],[Interest Earned]]</f>
        <v>23121.09458820798</v>
      </c>
      <c r="J47" s="14">
        <f>J46+Table42[[#This Row],[Interest Earned]]</f>
        <v>4621.0945882079859</v>
      </c>
      <c r="K47" s="30"/>
    </row>
    <row r="48" spans="2:11" x14ac:dyDescent="0.25">
      <c r="B48" s="12">
        <v>35</v>
      </c>
      <c r="C48" s="13">
        <f t="shared" si="1"/>
        <v>44866</v>
      </c>
      <c r="D48" s="13" t="str">
        <f>TEXT(Table42[[#This Row],[Payment Date]],"YYYY")</f>
        <v>2022</v>
      </c>
      <c r="E48" s="14">
        <f t="shared" si="2"/>
        <v>23121.09458820798</v>
      </c>
      <c r="F48" s="14">
        <f t="shared" si="0"/>
        <v>250</v>
      </c>
      <c r="G48" s="14">
        <f>Table42[[#This Row],[Monthly Contribution]]+Table42[[#This Row],[Beginning Balance]]</f>
        <v>23371.09458820798</v>
      </c>
      <c r="H48" s="14">
        <f>Table42[[#This Row],[New Balance]]*($E$8/$E$7)</f>
        <v>194.75912156839982</v>
      </c>
      <c r="I48" s="14">
        <f>Table42[[#This Row],[Beginning Balance]]+Table42[[#This Row],[Monthly Contribution]]+Table42[[#This Row],[Interest Earned]]</f>
        <v>23565.85370977638</v>
      </c>
      <c r="J48" s="14">
        <f>J47+Table42[[#This Row],[Interest Earned]]</f>
        <v>4815.8537097763856</v>
      </c>
      <c r="K48" s="30"/>
    </row>
    <row r="49" spans="2:11" x14ac:dyDescent="0.25">
      <c r="B49" s="12">
        <v>36</v>
      </c>
      <c r="C49" s="13">
        <f t="shared" si="1"/>
        <v>44896</v>
      </c>
      <c r="D49" s="13" t="str">
        <f>TEXT(Table42[[#This Row],[Payment Date]],"YYYY")</f>
        <v>2022</v>
      </c>
      <c r="E49" s="14">
        <f t="shared" si="2"/>
        <v>23565.85370977638</v>
      </c>
      <c r="F49" s="14">
        <f t="shared" si="0"/>
        <v>250</v>
      </c>
      <c r="G49" s="14">
        <f>Table42[[#This Row],[Monthly Contribution]]+Table42[[#This Row],[Beginning Balance]]</f>
        <v>23815.85370977638</v>
      </c>
      <c r="H49" s="14">
        <f>Table42[[#This Row],[New Balance]]*($E$8/$E$7)</f>
        <v>198.46544758146985</v>
      </c>
      <c r="I49" s="14">
        <f>Table42[[#This Row],[Beginning Balance]]+Table42[[#This Row],[Monthly Contribution]]+Table42[[#This Row],[Interest Earned]]</f>
        <v>24014.319157357852</v>
      </c>
      <c r="J49" s="14">
        <f>J48+Table42[[#This Row],[Interest Earned]]</f>
        <v>5014.3191573578551</v>
      </c>
      <c r="K49" s="30">
        <f>Table42[[#This Row],[Ending Balance]]</f>
        <v>24014.319157357852</v>
      </c>
    </row>
    <row r="50" spans="2:11" x14ac:dyDescent="0.25">
      <c r="B50" s="12">
        <v>37</v>
      </c>
      <c r="C50" s="13">
        <f t="shared" si="1"/>
        <v>44927</v>
      </c>
      <c r="D50" s="13" t="str">
        <f>TEXT(Table42[[#This Row],[Payment Date]],"YYYY")</f>
        <v>2023</v>
      </c>
      <c r="E50" s="14">
        <f t="shared" si="2"/>
        <v>24014.319157357852</v>
      </c>
      <c r="F50" s="14">
        <f t="shared" si="0"/>
        <v>250</v>
      </c>
      <c r="G50" s="14">
        <f>Table42[[#This Row],[Monthly Contribution]]+Table42[[#This Row],[Beginning Balance]]</f>
        <v>24264.319157357852</v>
      </c>
      <c r="H50" s="14">
        <f>Table42[[#This Row],[New Balance]]*($E$8/$E$7)</f>
        <v>202.20265964464875</v>
      </c>
      <c r="I50" s="14">
        <f>Table42[[#This Row],[Beginning Balance]]+Table42[[#This Row],[Monthly Contribution]]+Table42[[#This Row],[Interest Earned]]</f>
        <v>24466.5218170025</v>
      </c>
      <c r="J50" s="14">
        <f>J49+Table42[[#This Row],[Interest Earned]]</f>
        <v>5216.5218170025037</v>
      </c>
      <c r="K50" s="30"/>
    </row>
    <row r="51" spans="2:11" x14ac:dyDescent="0.25">
      <c r="B51" s="12">
        <v>38</v>
      </c>
      <c r="C51" s="13">
        <f t="shared" si="1"/>
        <v>44958</v>
      </c>
      <c r="D51" s="13" t="str">
        <f>TEXT(Table42[[#This Row],[Payment Date]],"YYYY")</f>
        <v>2023</v>
      </c>
      <c r="E51" s="14">
        <f t="shared" si="2"/>
        <v>24466.5218170025</v>
      </c>
      <c r="F51" s="14">
        <f t="shared" si="0"/>
        <v>250</v>
      </c>
      <c r="G51" s="14">
        <f>Table42[[#This Row],[Monthly Contribution]]+Table42[[#This Row],[Beginning Balance]]</f>
        <v>24716.5218170025</v>
      </c>
      <c r="H51" s="14">
        <f>Table42[[#This Row],[New Balance]]*($E$8/$E$7)</f>
        <v>205.9710151416875</v>
      </c>
      <c r="I51" s="14">
        <f>Table42[[#This Row],[Beginning Balance]]+Table42[[#This Row],[Monthly Contribution]]+Table42[[#This Row],[Interest Earned]]</f>
        <v>24922.492832144188</v>
      </c>
      <c r="J51" s="14">
        <f>J50+Table42[[#This Row],[Interest Earned]]</f>
        <v>5422.4928321441912</v>
      </c>
      <c r="K51" s="30"/>
    </row>
    <row r="52" spans="2:11" x14ac:dyDescent="0.25">
      <c r="B52" s="12">
        <v>39</v>
      </c>
      <c r="C52" s="13">
        <f t="shared" si="1"/>
        <v>44986</v>
      </c>
      <c r="D52" s="13" t="str">
        <f>TEXT(Table42[[#This Row],[Payment Date]],"YYYY")</f>
        <v>2023</v>
      </c>
      <c r="E52" s="14">
        <f t="shared" si="2"/>
        <v>24922.492832144188</v>
      </c>
      <c r="F52" s="14">
        <f t="shared" si="0"/>
        <v>250</v>
      </c>
      <c r="G52" s="14">
        <f>Table42[[#This Row],[Monthly Contribution]]+Table42[[#This Row],[Beginning Balance]]</f>
        <v>25172.492832144188</v>
      </c>
      <c r="H52" s="14">
        <f>Table42[[#This Row],[New Balance]]*($E$8/$E$7)</f>
        <v>209.77077360120157</v>
      </c>
      <c r="I52" s="14">
        <f>Table42[[#This Row],[Beginning Balance]]+Table42[[#This Row],[Monthly Contribution]]+Table42[[#This Row],[Interest Earned]]</f>
        <v>25382.263605745389</v>
      </c>
      <c r="J52" s="14">
        <f>J51+Table42[[#This Row],[Interest Earned]]</f>
        <v>5632.2636057453929</v>
      </c>
      <c r="K52" s="30"/>
    </row>
    <row r="53" spans="2:11" x14ac:dyDescent="0.25">
      <c r="B53" s="12">
        <v>40</v>
      </c>
      <c r="C53" s="13">
        <f t="shared" si="1"/>
        <v>45017</v>
      </c>
      <c r="D53" s="13" t="str">
        <f>TEXT(Table42[[#This Row],[Payment Date]],"YYYY")</f>
        <v>2023</v>
      </c>
      <c r="E53" s="14">
        <f t="shared" si="2"/>
        <v>25382.263605745389</v>
      </c>
      <c r="F53" s="14">
        <f t="shared" si="0"/>
        <v>250</v>
      </c>
      <c r="G53" s="14">
        <f>Table42[[#This Row],[Monthly Contribution]]+Table42[[#This Row],[Beginning Balance]]</f>
        <v>25632.263605745389</v>
      </c>
      <c r="H53" s="14">
        <f>Table42[[#This Row],[New Balance]]*($E$8/$E$7)</f>
        <v>213.6021967145449</v>
      </c>
      <c r="I53" s="14">
        <f>Table42[[#This Row],[Beginning Balance]]+Table42[[#This Row],[Monthly Contribution]]+Table42[[#This Row],[Interest Earned]]</f>
        <v>25845.865802459935</v>
      </c>
      <c r="J53" s="14">
        <f>J52+Table42[[#This Row],[Interest Earned]]</f>
        <v>5845.8658024599381</v>
      </c>
      <c r="K53" s="30"/>
    </row>
    <row r="54" spans="2:11" x14ac:dyDescent="0.25">
      <c r="B54" s="12">
        <v>41</v>
      </c>
      <c r="C54" s="13">
        <f t="shared" si="1"/>
        <v>45047</v>
      </c>
      <c r="D54" s="13" t="str">
        <f>TEXT(Table42[[#This Row],[Payment Date]],"YYYY")</f>
        <v>2023</v>
      </c>
      <c r="E54" s="14">
        <f t="shared" si="2"/>
        <v>25845.865802459935</v>
      </c>
      <c r="F54" s="14">
        <f t="shared" si="0"/>
        <v>250</v>
      </c>
      <c r="G54" s="14">
        <f>Table42[[#This Row],[Monthly Contribution]]+Table42[[#This Row],[Beginning Balance]]</f>
        <v>26095.865802459935</v>
      </c>
      <c r="H54" s="14">
        <f>Table42[[#This Row],[New Balance]]*($E$8/$E$7)</f>
        <v>217.46554835383279</v>
      </c>
      <c r="I54" s="14">
        <f>Table42[[#This Row],[Beginning Balance]]+Table42[[#This Row],[Monthly Contribution]]+Table42[[#This Row],[Interest Earned]]</f>
        <v>26313.331350813769</v>
      </c>
      <c r="J54" s="14">
        <f>J53+Table42[[#This Row],[Interest Earned]]</f>
        <v>6063.3313508137708</v>
      </c>
      <c r="K54" s="30"/>
    </row>
    <row r="55" spans="2:11" x14ac:dyDescent="0.25">
      <c r="B55" s="12">
        <v>42</v>
      </c>
      <c r="C55" s="13">
        <f t="shared" si="1"/>
        <v>45078</v>
      </c>
      <c r="D55" s="13" t="str">
        <f>TEXT(Table42[[#This Row],[Payment Date]],"YYYY")</f>
        <v>2023</v>
      </c>
      <c r="E55" s="14">
        <f t="shared" si="2"/>
        <v>26313.331350813769</v>
      </c>
      <c r="F55" s="14">
        <f t="shared" si="0"/>
        <v>250</v>
      </c>
      <c r="G55" s="14">
        <f>Table42[[#This Row],[Monthly Contribution]]+Table42[[#This Row],[Beginning Balance]]</f>
        <v>26563.331350813769</v>
      </c>
      <c r="H55" s="14">
        <f>Table42[[#This Row],[New Balance]]*($E$8/$E$7)</f>
        <v>221.36109459011473</v>
      </c>
      <c r="I55" s="14">
        <f>Table42[[#This Row],[Beginning Balance]]+Table42[[#This Row],[Monthly Contribution]]+Table42[[#This Row],[Interest Earned]]</f>
        <v>26784.692445403885</v>
      </c>
      <c r="J55" s="14">
        <f>J54+Table42[[#This Row],[Interest Earned]]</f>
        <v>6284.6924454038854</v>
      </c>
      <c r="K55" s="30"/>
    </row>
    <row r="56" spans="2:11" x14ac:dyDescent="0.25">
      <c r="B56" s="12">
        <v>43</v>
      </c>
      <c r="C56" s="13">
        <f t="shared" si="1"/>
        <v>45108</v>
      </c>
      <c r="D56" s="13" t="str">
        <f>TEXT(Table42[[#This Row],[Payment Date]],"YYYY")</f>
        <v>2023</v>
      </c>
      <c r="E56" s="14">
        <f t="shared" si="2"/>
        <v>26784.692445403885</v>
      </c>
      <c r="F56" s="14">
        <f t="shared" si="0"/>
        <v>250</v>
      </c>
      <c r="G56" s="14">
        <f>Table42[[#This Row],[Monthly Contribution]]+Table42[[#This Row],[Beginning Balance]]</f>
        <v>27034.692445403885</v>
      </c>
      <c r="H56" s="14">
        <f>Table42[[#This Row],[New Balance]]*($E$8/$E$7)</f>
        <v>225.28910371169903</v>
      </c>
      <c r="I56" s="14">
        <f>Table42[[#This Row],[Beginning Balance]]+Table42[[#This Row],[Monthly Contribution]]+Table42[[#This Row],[Interest Earned]]</f>
        <v>27259.981549115586</v>
      </c>
      <c r="J56" s="14">
        <f>J55+Table42[[#This Row],[Interest Earned]]</f>
        <v>6509.9815491155841</v>
      </c>
      <c r="K56" s="30"/>
    </row>
    <row r="57" spans="2:11" x14ac:dyDescent="0.25">
      <c r="B57" s="12">
        <v>44</v>
      </c>
      <c r="C57" s="13">
        <f t="shared" si="1"/>
        <v>45139</v>
      </c>
      <c r="D57" s="13" t="str">
        <f>TEXT(Table42[[#This Row],[Payment Date]],"YYYY")</f>
        <v>2023</v>
      </c>
      <c r="E57" s="14">
        <f t="shared" si="2"/>
        <v>27259.981549115586</v>
      </c>
      <c r="F57" s="14">
        <f t="shared" si="0"/>
        <v>250</v>
      </c>
      <c r="G57" s="14">
        <f>Table42[[#This Row],[Monthly Contribution]]+Table42[[#This Row],[Beginning Balance]]</f>
        <v>27509.981549115586</v>
      </c>
      <c r="H57" s="14">
        <f>Table42[[#This Row],[New Balance]]*($E$8/$E$7)</f>
        <v>229.24984624262987</v>
      </c>
      <c r="I57" s="14">
        <f>Table42[[#This Row],[Beginning Balance]]+Table42[[#This Row],[Monthly Contribution]]+Table42[[#This Row],[Interest Earned]]</f>
        <v>27739.231395358216</v>
      </c>
      <c r="J57" s="14">
        <f>J56+Table42[[#This Row],[Interest Earned]]</f>
        <v>6739.2313953582143</v>
      </c>
      <c r="K57" s="30"/>
    </row>
    <row r="58" spans="2:11" x14ac:dyDescent="0.25">
      <c r="B58" s="12">
        <v>45</v>
      </c>
      <c r="C58" s="13">
        <f t="shared" si="1"/>
        <v>45170</v>
      </c>
      <c r="D58" s="13" t="str">
        <f>TEXT(Table42[[#This Row],[Payment Date]],"YYYY")</f>
        <v>2023</v>
      </c>
      <c r="E58" s="14">
        <f t="shared" si="2"/>
        <v>27739.231395358216</v>
      </c>
      <c r="F58" s="14">
        <f t="shared" si="0"/>
        <v>250</v>
      </c>
      <c r="G58" s="14">
        <f>Table42[[#This Row],[Monthly Contribution]]+Table42[[#This Row],[Beginning Balance]]</f>
        <v>27989.231395358216</v>
      </c>
      <c r="H58" s="14">
        <f>Table42[[#This Row],[New Balance]]*($E$8/$E$7)</f>
        <v>233.24359496131845</v>
      </c>
      <c r="I58" s="14">
        <f>Table42[[#This Row],[Beginning Balance]]+Table42[[#This Row],[Monthly Contribution]]+Table42[[#This Row],[Interest Earned]]</f>
        <v>28222.474990319533</v>
      </c>
      <c r="J58" s="14">
        <f>J57+Table42[[#This Row],[Interest Earned]]</f>
        <v>6972.4749903195325</v>
      </c>
      <c r="K58" s="30"/>
    </row>
    <row r="59" spans="2:11" x14ac:dyDescent="0.25">
      <c r="B59" s="12">
        <v>46</v>
      </c>
      <c r="C59" s="13">
        <f t="shared" si="1"/>
        <v>45200</v>
      </c>
      <c r="D59" s="13" t="str">
        <f>TEXT(Table42[[#This Row],[Payment Date]],"YYYY")</f>
        <v>2023</v>
      </c>
      <c r="E59" s="14">
        <f t="shared" si="2"/>
        <v>28222.474990319533</v>
      </c>
      <c r="F59" s="14">
        <f t="shared" si="0"/>
        <v>250</v>
      </c>
      <c r="G59" s="14">
        <f>Table42[[#This Row],[Monthly Contribution]]+Table42[[#This Row],[Beginning Balance]]</f>
        <v>28472.474990319533</v>
      </c>
      <c r="H59" s="14">
        <f>Table42[[#This Row],[New Balance]]*($E$8/$E$7)</f>
        <v>237.27062491932944</v>
      </c>
      <c r="I59" s="14">
        <f>Table42[[#This Row],[Beginning Balance]]+Table42[[#This Row],[Monthly Contribution]]+Table42[[#This Row],[Interest Earned]]</f>
        <v>28709.745615238862</v>
      </c>
      <c r="J59" s="14">
        <f>J58+Table42[[#This Row],[Interest Earned]]</f>
        <v>7209.7456152388622</v>
      </c>
      <c r="K59" s="30"/>
    </row>
    <row r="60" spans="2:11" x14ac:dyDescent="0.25">
      <c r="B60" s="12">
        <v>47</v>
      </c>
      <c r="C60" s="13">
        <f t="shared" si="1"/>
        <v>45231</v>
      </c>
      <c r="D60" s="13" t="str">
        <f>TEXT(Table42[[#This Row],[Payment Date]],"YYYY")</f>
        <v>2023</v>
      </c>
      <c r="E60" s="14">
        <f t="shared" si="2"/>
        <v>28709.745615238862</v>
      </c>
      <c r="F60" s="14">
        <f t="shared" si="0"/>
        <v>250</v>
      </c>
      <c r="G60" s="14">
        <f>Table42[[#This Row],[Monthly Contribution]]+Table42[[#This Row],[Beginning Balance]]</f>
        <v>28959.745615238862</v>
      </c>
      <c r="H60" s="14">
        <f>Table42[[#This Row],[New Balance]]*($E$8/$E$7)</f>
        <v>241.33121346032385</v>
      </c>
      <c r="I60" s="14">
        <f>Table42[[#This Row],[Beginning Balance]]+Table42[[#This Row],[Monthly Contribution]]+Table42[[#This Row],[Interest Earned]]</f>
        <v>29201.076828699188</v>
      </c>
      <c r="J60" s="14">
        <f>J59+Table42[[#This Row],[Interest Earned]]</f>
        <v>7451.0768286991861</v>
      </c>
      <c r="K60" s="30"/>
    </row>
    <row r="61" spans="2:11" x14ac:dyDescent="0.25">
      <c r="B61" s="12">
        <v>48</v>
      </c>
      <c r="C61" s="13">
        <f t="shared" si="1"/>
        <v>45261</v>
      </c>
      <c r="D61" s="13" t="str">
        <f>TEXT(Table42[[#This Row],[Payment Date]],"YYYY")</f>
        <v>2023</v>
      </c>
      <c r="E61" s="14">
        <f t="shared" si="2"/>
        <v>29201.076828699188</v>
      </c>
      <c r="F61" s="14">
        <f t="shared" si="0"/>
        <v>250</v>
      </c>
      <c r="G61" s="14">
        <f>Table42[[#This Row],[Monthly Contribution]]+Table42[[#This Row],[Beginning Balance]]</f>
        <v>29451.076828699188</v>
      </c>
      <c r="H61" s="14">
        <f>Table42[[#This Row],[New Balance]]*($E$8/$E$7)</f>
        <v>245.42564023915989</v>
      </c>
      <c r="I61" s="14">
        <f>Table42[[#This Row],[Beginning Balance]]+Table42[[#This Row],[Monthly Contribution]]+Table42[[#This Row],[Interest Earned]]</f>
        <v>29696.502468938346</v>
      </c>
      <c r="J61" s="14">
        <f>J60+Table42[[#This Row],[Interest Earned]]</f>
        <v>7696.5024689383463</v>
      </c>
      <c r="K61" s="30">
        <f>Table42[[#This Row],[Ending Balance]]</f>
        <v>29696.502468938346</v>
      </c>
    </row>
    <row r="62" spans="2:11" x14ac:dyDescent="0.25">
      <c r="B62" s="12">
        <v>49</v>
      </c>
      <c r="C62" s="13">
        <f t="shared" si="1"/>
        <v>45292</v>
      </c>
      <c r="D62" s="13" t="str">
        <f>TEXT(Table42[[#This Row],[Payment Date]],"YYYY")</f>
        <v>2024</v>
      </c>
      <c r="E62" s="14">
        <f t="shared" si="2"/>
        <v>29696.502468938346</v>
      </c>
      <c r="F62" s="14">
        <f t="shared" si="0"/>
        <v>250</v>
      </c>
      <c r="G62" s="14">
        <f>Table42[[#This Row],[Monthly Contribution]]+Table42[[#This Row],[Beginning Balance]]</f>
        <v>29946.502468938346</v>
      </c>
      <c r="H62" s="14">
        <f>Table42[[#This Row],[New Balance]]*($E$8/$E$7)</f>
        <v>249.55418724115287</v>
      </c>
      <c r="I62" s="14">
        <f>Table42[[#This Row],[Beginning Balance]]+Table42[[#This Row],[Monthly Contribution]]+Table42[[#This Row],[Interest Earned]]</f>
        <v>30196.056656179499</v>
      </c>
      <c r="J62" s="14">
        <f>J61+Table42[[#This Row],[Interest Earned]]</f>
        <v>7946.0566561794994</v>
      </c>
      <c r="K62" s="30"/>
    </row>
    <row r="63" spans="2:11" x14ac:dyDescent="0.25">
      <c r="B63" s="12">
        <v>50</v>
      </c>
      <c r="C63" s="13">
        <f t="shared" si="1"/>
        <v>45323</v>
      </c>
      <c r="D63" s="13" t="str">
        <f>TEXT(Table42[[#This Row],[Payment Date]],"YYYY")</f>
        <v>2024</v>
      </c>
      <c r="E63" s="14">
        <f t="shared" si="2"/>
        <v>30196.056656179499</v>
      </c>
      <c r="F63" s="14">
        <f t="shared" si="0"/>
        <v>250</v>
      </c>
      <c r="G63" s="14">
        <f>Table42[[#This Row],[Monthly Contribution]]+Table42[[#This Row],[Beginning Balance]]</f>
        <v>30446.056656179499</v>
      </c>
      <c r="H63" s="14">
        <f>Table42[[#This Row],[New Balance]]*($E$8/$E$7)</f>
        <v>253.71713880149582</v>
      </c>
      <c r="I63" s="14">
        <f>Table42[[#This Row],[Beginning Balance]]+Table42[[#This Row],[Monthly Contribution]]+Table42[[#This Row],[Interest Earned]]</f>
        <v>30699.773794980996</v>
      </c>
      <c r="J63" s="14">
        <f>J62+Table42[[#This Row],[Interest Earned]]</f>
        <v>8199.7737949809962</v>
      </c>
      <c r="K63" s="30"/>
    </row>
    <row r="64" spans="2:11" x14ac:dyDescent="0.25">
      <c r="B64" s="12">
        <v>51</v>
      </c>
      <c r="C64" s="13">
        <f t="shared" si="1"/>
        <v>45352</v>
      </c>
      <c r="D64" s="13" t="str">
        <f>TEXT(Table42[[#This Row],[Payment Date]],"YYYY")</f>
        <v>2024</v>
      </c>
      <c r="E64" s="14">
        <f t="shared" si="2"/>
        <v>30699.773794980996</v>
      </c>
      <c r="F64" s="14">
        <f t="shared" si="0"/>
        <v>250</v>
      </c>
      <c r="G64" s="14">
        <f>Table42[[#This Row],[Monthly Contribution]]+Table42[[#This Row],[Beginning Balance]]</f>
        <v>30949.773794980996</v>
      </c>
      <c r="H64" s="14">
        <f>Table42[[#This Row],[New Balance]]*($E$8/$E$7)</f>
        <v>257.91478162484162</v>
      </c>
      <c r="I64" s="14">
        <f>Table42[[#This Row],[Beginning Balance]]+Table42[[#This Row],[Monthly Contribution]]+Table42[[#This Row],[Interest Earned]]</f>
        <v>31207.688576605837</v>
      </c>
      <c r="J64" s="14">
        <f>J63+Table42[[#This Row],[Interest Earned]]</f>
        <v>8457.6885766058385</v>
      </c>
      <c r="K64" s="30"/>
    </row>
    <row r="65" spans="2:11" x14ac:dyDescent="0.25">
      <c r="B65" s="12">
        <v>52</v>
      </c>
      <c r="C65" s="13">
        <f t="shared" si="1"/>
        <v>45383</v>
      </c>
      <c r="D65" s="13" t="str">
        <f>TEXT(Table42[[#This Row],[Payment Date]],"YYYY")</f>
        <v>2024</v>
      </c>
      <c r="E65" s="14">
        <f t="shared" si="2"/>
        <v>31207.688576605837</v>
      </c>
      <c r="F65" s="14">
        <f t="shared" si="0"/>
        <v>250</v>
      </c>
      <c r="G65" s="14">
        <f>Table42[[#This Row],[Monthly Contribution]]+Table42[[#This Row],[Beginning Balance]]</f>
        <v>31457.688576605837</v>
      </c>
      <c r="H65" s="14">
        <f>Table42[[#This Row],[New Balance]]*($E$8/$E$7)</f>
        <v>262.14740480504861</v>
      </c>
      <c r="I65" s="14">
        <f>Table42[[#This Row],[Beginning Balance]]+Table42[[#This Row],[Monthly Contribution]]+Table42[[#This Row],[Interest Earned]]</f>
        <v>31719.835981410884</v>
      </c>
      <c r="J65" s="14">
        <f>J64+Table42[[#This Row],[Interest Earned]]</f>
        <v>8719.8359814108881</v>
      </c>
      <c r="K65" s="30"/>
    </row>
    <row r="66" spans="2:11" x14ac:dyDescent="0.25">
      <c r="B66" s="12">
        <v>53</v>
      </c>
      <c r="C66" s="13">
        <f t="shared" si="1"/>
        <v>45413</v>
      </c>
      <c r="D66" s="13" t="str">
        <f>TEXT(Table42[[#This Row],[Payment Date]],"YYYY")</f>
        <v>2024</v>
      </c>
      <c r="E66" s="14">
        <f t="shared" si="2"/>
        <v>31719.835981410884</v>
      </c>
      <c r="F66" s="14">
        <f t="shared" si="0"/>
        <v>250</v>
      </c>
      <c r="G66" s="14">
        <f>Table42[[#This Row],[Monthly Contribution]]+Table42[[#This Row],[Beginning Balance]]</f>
        <v>31969.835981410884</v>
      </c>
      <c r="H66" s="14">
        <f>Table42[[#This Row],[New Balance]]*($E$8/$E$7)</f>
        <v>266.41529984509071</v>
      </c>
      <c r="I66" s="14">
        <f>Table42[[#This Row],[Beginning Balance]]+Table42[[#This Row],[Monthly Contribution]]+Table42[[#This Row],[Interest Earned]]</f>
        <v>32236.251281255976</v>
      </c>
      <c r="J66" s="14">
        <f>J65+Table42[[#This Row],[Interest Earned]]</f>
        <v>8986.251281255978</v>
      </c>
      <c r="K66" s="30"/>
    </row>
    <row r="67" spans="2:11" x14ac:dyDescent="0.25">
      <c r="B67" s="12">
        <v>54</v>
      </c>
      <c r="C67" s="13">
        <f t="shared" si="1"/>
        <v>45444</v>
      </c>
      <c r="D67" s="13" t="str">
        <f>TEXT(Table42[[#This Row],[Payment Date]],"YYYY")</f>
        <v>2024</v>
      </c>
      <c r="E67" s="14">
        <f t="shared" si="2"/>
        <v>32236.251281255976</v>
      </c>
      <c r="F67" s="14">
        <f t="shared" si="0"/>
        <v>250</v>
      </c>
      <c r="G67" s="14">
        <f>Table42[[#This Row],[Monthly Contribution]]+Table42[[#This Row],[Beginning Balance]]</f>
        <v>32486.251281255976</v>
      </c>
      <c r="H67" s="14">
        <f>Table42[[#This Row],[New Balance]]*($E$8/$E$7)</f>
        <v>270.7187606771331</v>
      </c>
      <c r="I67" s="14">
        <f>Table42[[#This Row],[Beginning Balance]]+Table42[[#This Row],[Monthly Contribution]]+Table42[[#This Row],[Interest Earned]]</f>
        <v>32756.970041933109</v>
      </c>
      <c r="J67" s="14">
        <f>J66+Table42[[#This Row],[Interest Earned]]</f>
        <v>9256.9700419331111</v>
      </c>
      <c r="K67" s="30"/>
    </row>
    <row r="68" spans="2:11" x14ac:dyDescent="0.25">
      <c r="B68" s="12">
        <v>55</v>
      </c>
      <c r="C68" s="13">
        <f t="shared" si="1"/>
        <v>45474</v>
      </c>
      <c r="D68" s="13" t="str">
        <f>TEXT(Table42[[#This Row],[Payment Date]],"YYYY")</f>
        <v>2024</v>
      </c>
      <c r="E68" s="14">
        <f t="shared" si="2"/>
        <v>32756.970041933109</v>
      </c>
      <c r="F68" s="14">
        <f t="shared" si="0"/>
        <v>250</v>
      </c>
      <c r="G68" s="14">
        <f>Table42[[#This Row],[Monthly Contribution]]+Table42[[#This Row],[Beginning Balance]]</f>
        <v>33006.970041933106</v>
      </c>
      <c r="H68" s="14">
        <f>Table42[[#This Row],[New Balance]]*($E$8/$E$7)</f>
        <v>275.05808368277587</v>
      </c>
      <c r="I68" s="14">
        <f>Table42[[#This Row],[Beginning Balance]]+Table42[[#This Row],[Monthly Contribution]]+Table42[[#This Row],[Interest Earned]]</f>
        <v>33282.028125615885</v>
      </c>
      <c r="J68" s="14">
        <f>J67+Table42[[#This Row],[Interest Earned]]</f>
        <v>9532.0281256158869</v>
      </c>
      <c r="K68" s="30"/>
    </row>
    <row r="69" spans="2:11" x14ac:dyDescent="0.25">
      <c r="B69" s="12">
        <v>56</v>
      </c>
      <c r="C69" s="13">
        <f t="shared" si="1"/>
        <v>45505</v>
      </c>
      <c r="D69" s="13" t="str">
        <f>TEXT(Table42[[#This Row],[Payment Date]],"YYYY")</f>
        <v>2024</v>
      </c>
      <c r="E69" s="14">
        <f t="shared" si="2"/>
        <v>33282.028125615885</v>
      </c>
      <c r="F69" s="14">
        <f t="shared" si="0"/>
        <v>250</v>
      </c>
      <c r="G69" s="14">
        <f>Table42[[#This Row],[Monthly Contribution]]+Table42[[#This Row],[Beginning Balance]]</f>
        <v>33532.028125615885</v>
      </c>
      <c r="H69" s="14">
        <f>Table42[[#This Row],[New Balance]]*($E$8/$E$7)</f>
        <v>279.43356771346572</v>
      </c>
      <c r="I69" s="14">
        <f>Table42[[#This Row],[Beginning Balance]]+Table42[[#This Row],[Monthly Contribution]]+Table42[[#This Row],[Interest Earned]]</f>
        <v>33811.461693329351</v>
      </c>
      <c r="J69" s="14">
        <f>J68+Table42[[#This Row],[Interest Earned]]</f>
        <v>9811.4616933293528</v>
      </c>
      <c r="K69" s="30"/>
    </row>
    <row r="70" spans="2:11" x14ac:dyDescent="0.25">
      <c r="B70" s="12">
        <v>57</v>
      </c>
      <c r="C70" s="13">
        <f t="shared" si="1"/>
        <v>45536</v>
      </c>
      <c r="D70" s="13" t="str">
        <f>TEXT(Table42[[#This Row],[Payment Date]],"YYYY")</f>
        <v>2024</v>
      </c>
      <c r="E70" s="14">
        <f t="shared" si="2"/>
        <v>33811.461693329351</v>
      </c>
      <c r="F70" s="14">
        <f t="shared" si="0"/>
        <v>250</v>
      </c>
      <c r="G70" s="14">
        <f>Table42[[#This Row],[Monthly Contribution]]+Table42[[#This Row],[Beginning Balance]]</f>
        <v>34061.461693329351</v>
      </c>
      <c r="H70" s="14">
        <f>Table42[[#This Row],[New Balance]]*($E$8/$E$7)</f>
        <v>283.84551411107793</v>
      </c>
      <c r="I70" s="14">
        <f>Table42[[#This Row],[Beginning Balance]]+Table42[[#This Row],[Monthly Contribution]]+Table42[[#This Row],[Interest Earned]]</f>
        <v>34345.307207440426</v>
      </c>
      <c r="J70" s="14">
        <f>J69+Table42[[#This Row],[Interest Earned]]</f>
        <v>10095.30720744043</v>
      </c>
      <c r="K70" s="30"/>
    </row>
    <row r="71" spans="2:11" x14ac:dyDescent="0.25">
      <c r="B71" s="12">
        <v>58</v>
      </c>
      <c r="C71" s="13">
        <f t="shared" si="1"/>
        <v>45566</v>
      </c>
      <c r="D71" s="13" t="str">
        <f>TEXT(Table42[[#This Row],[Payment Date]],"YYYY")</f>
        <v>2024</v>
      </c>
      <c r="E71" s="14">
        <f t="shared" si="2"/>
        <v>34345.307207440426</v>
      </c>
      <c r="F71" s="14">
        <f t="shared" si="0"/>
        <v>250</v>
      </c>
      <c r="G71" s="14">
        <f>Table42[[#This Row],[Monthly Contribution]]+Table42[[#This Row],[Beginning Balance]]</f>
        <v>34595.307207440426</v>
      </c>
      <c r="H71" s="14">
        <f>Table42[[#This Row],[New Balance]]*($E$8/$E$7)</f>
        <v>288.2942267286702</v>
      </c>
      <c r="I71" s="14">
        <f>Table42[[#This Row],[Beginning Balance]]+Table42[[#This Row],[Monthly Contribution]]+Table42[[#This Row],[Interest Earned]]</f>
        <v>34883.601434169097</v>
      </c>
      <c r="J71" s="14">
        <f>J70+Table42[[#This Row],[Interest Earned]]</f>
        <v>10383.601434169101</v>
      </c>
      <c r="K71" s="30"/>
    </row>
    <row r="72" spans="2:11" x14ac:dyDescent="0.25">
      <c r="B72" s="12">
        <v>59</v>
      </c>
      <c r="C72" s="13">
        <f t="shared" si="1"/>
        <v>45597</v>
      </c>
      <c r="D72" s="13" t="str">
        <f>TEXT(Table42[[#This Row],[Payment Date]],"YYYY")</f>
        <v>2024</v>
      </c>
      <c r="E72" s="14">
        <f t="shared" si="2"/>
        <v>34883.601434169097</v>
      </c>
      <c r="F72" s="14">
        <f t="shared" si="0"/>
        <v>250</v>
      </c>
      <c r="G72" s="14">
        <f>Table42[[#This Row],[Monthly Contribution]]+Table42[[#This Row],[Beginning Balance]]</f>
        <v>35133.601434169097</v>
      </c>
      <c r="H72" s="14">
        <f>Table42[[#This Row],[New Balance]]*($E$8/$E$7)</f>
        <v>292.78001195140916</v>
      </c>
      <c r="I72" s="14">
        <f>Table42[[#This Row],[Beginning Balance]]+Table42[[#This Row],[Monthly Contribution]]+Table42[[#This Row],[Interest Earned]]</f>
        <v>35426.381446120504</v>
      </c>
      <c r="J72" s="14">
        <f>J71+Table42[[#This Row],[Interest Earned]]</f>
        <v>10676.381446120509</v>
      </c>
      <c r="K72" s="30"/>
    </row>
    <row r="73" spans="2:11" x14ac:dyDescent="0.25">
      <c r="B73" s="12">
        <v>60</v>
      </c>
      <c r="C73" s="13">
        <f t="shared" si="1"/>
        <v>45627</v>
      </c>
      <c r="D73" s="13" t="str">
        <f>TEXT(Table42[[#This Row],[Payment Date]],"YYYY")</f>
        <v>2024</v>
      </c>
      <c r="E73" s="14">
        <f t="shared" si="2"/>
        <v>35426.381446120504</v>
      </c>
      <c r="F73" s="14">
        <f t="shared" si="0"/>
        <v>250</v>
      </c>
      <c r="G73" s="14">
        <f>Table42[[#This Row],[Monthly Contribution]]+Table42[[#This Row],[Beginning Balance]]</f>
        <v>35676.381446120504</v>
      </c>
      <c r="H73" s="14">
        <f>Table42[[#This Row],[New Balance]]*($E$8/$E$7)</f>
        <v>297.30317871767085</v>
      </c>
      <c r="I73" s="14">
        <f>Table42[[#This Row],[Beginning Balance]]+Table42[[#This Row],[Monthly Contribution]]+Table42[[#This Row],[Interest Earned]]</f>
        <v>35973.684624838177</v>
      </c>
      <c r="J73" s="14">
        <f>J72+Table42[[#This Row],[Interest Earned]]</f>
        <v>10973.684624838181</v>
      </c>
      <c r="K73" s="30">
        <f>Table42[[#This Row],[Ending Balance]]</f>
        <v>35973.684624838177</v>
      </c>
    </row>
    <row r="74" spans="2:11" x14ac:dyDescent="0.25">
      <c r="B74" s="12">
        <v>61</v>
      </c>
      <c r="C74" s="13">
        <f t="shared" si="1"/>
        <v>45658</v>
      </c>
      <c r="D74" s="13" t="str">
        <f>TEXT(Table42[[#This Row],[Payment Date]],"YYYY")</f>
        <v>2025</v>
      </c>
      <c r="E74" s="14">
        <f t="shared" si="2"/>
        <v>35973.684624838177</v>
      </c>
      <c r="F74" s="14">
        <f t="shared" si="0"/>
        <v>250</v>
      </c>
      <c r="G74" s="14">
        <f>Table42[[#This Row],[Monthly Contribution]]+Table42[[#This Row],[Beginning Balance]]</f>
        <v>36223.684624838177</v>
      </c>
      <c r="H74" s="14">
        <f>Table42[[#This Row],[New Balance]]*($E$8/$E$7)</f>
        <v>301.86403854031812</v>
      </c>
      <c r="I74" s="14">
        <f>Table42[[#This Row],[Beginning Balance]]+Table42[[#This Row],[Monthly Contribution]]+Table42[[#This Row],[Interest Earned]]</f>
        <v>36525.548663378497</v>
      </c>
      <c r="J74" s="14">
        <f>J73+Table42[[#This Row],[Interest Earned]]</f>
        <v>11275.548663378499</v>
      </c>
      <c r="K74" s="30"/>
    </row>
    <row r="75" spans="2:11" x14ac:dyDescent="0.25">
      <c r="B75" s="12">
        <v>62</v>
      </c>
      <c r="C75" s="13">
        <f t="shared" si="1"/>
        <v>45689</v>
      </c>
      <c r="D75" s="13" t="str">
        <f>TEXT(Table42[[#This Row],[Payment Date]],"YYYY")</f>
        <v>2025</v>
      </c>
      <c r="E75" s="14">
        <f t="shared" si="2"/>
        <v>36525.548663378497</v>
      </c>
      <c r="F75" s="14">
        <f t="shared" si="0"/>
        <v>250</v>
      </c>
      <c r="G75" s="14">
        <f>Table42[[#This Row],[Monthly Contribution]]+Table42[[#This Row],[Beginning Balance]]</f>
        <v>36775.548663378497</v>
      </c>
      <c r="H75" s="14">
        <f>Table42[[#This Row],[New Balance]]*($E$8/$E$7)</f>
        <v>306.46290552815412</v>
      </c>
      <c r="I75" s="14">
        <f>Table42[[#This Row],[Beginning Balance]]+Table42[[#This Row],[Monthly Contribution]]+Table42[[#This Row],[Interest Earned]]</f>
        <v>37082.011568906652</v>
      </c>
      <c r="J75" s="14">
        <f>J74+Table42[[#This Row],[Interest Earned]]</f>
        <v>11582.011568906653</v>
      </c>
      <c r="K75" s="30"/>
    </row>
    <row r="76" spans="2:11" x14ac:dyDescent="0.25">
      <c r="B76" s="12">
        <v>63</v>
      </c>
      <c r="C76" s="13">
        <f t="shared" si="1"/>
        <v>45717</v>
      </c>
      <c r="D76" s="13" t="str">
        <f>TEXT(Table42[[#This Row],[Payment Date]],"YYYY")</f>
        <v>2025</v>
      </c>
      <c r="E76" s="14">
        <f t="shared" si="2"/>
        <v>37082.011568906652</v>
      </c>
      <c r="F76" s="14">
        <f t="shared" si="0"/>
        <v>250</v>
      </c>
      <c r="G76" s="14">
        <f>Table42[[#This Row],[Monthly Contribution]]+Table42[[#This Row],[Beginning Balance]]</f>
        <v>37332.011568906652</v>
      </c>
      <c r="H76" s="14">
        <f>Table42[[#This Row],[New Balance]]*($E$8/$E$7)</f>
        <v>311.10009640755544</v>
      </c>
      <c r="I76" s="14">
        <f>Table42[[#This Row],[Beginning Balance]]+Table42[[#This Row],[Monthly Contribution]]+Table42[[#This Row],[Interest Earned]]</f>
        <v>37643.111665314209</v>
      </c>
      <c r="J76" s="14">
        <f>J75+Table42[[#This Row],[Interest Earned]]</f>
        <v>11893.111665314209</v>
      </c>
      <c r="K76" s="30"/>
    </row>
    <row r="77" spans="2:11" x14ac:dyDescent="0.25">
      <c r="B77" s="12">
        <v>64</v>
      </c>
      <c r="C77" s="13">
        <f t="shared" si="1"/>
        <v>45748</v>
      </c>
      <c r="D77" s="13" t="str">
        <f>TEXT(Table42[[#This Row],[Payment Date]],"YYYY")</f>
        <v>2025</v>
      </c>
      <c r="E77" s="14">
        <f t="shared" si="2"/>
        <v>37643.111665314209</v>
      </c>
      <c r="F77" s="14">
        <f t="shared" si="0"/>
        <v>250</v>
      </c>
      <c r="G77" s="14">
        <f>Table42[[#This Row],[Monthly Contribution]]+Table42[[#This Row],[Beginning Balance]]</f>
        <v>37893.111665314209</v>
      </c>
      <c r="H77" s="14">
        <f>Table42[[#This Row],[New Balance]]*($E$8/$E$7)</f>
        <v>315.77593054428507</v>
      </c>
      <c r="I77" s="14">
        <f>Table42[[#This Row],[Beginning Balance]]+Table42[[#This Row],[Monthly Contribution]]+Table42[[#This Row],[Interest Earned]]</f>
        <v>38208.887595858498</v>
      </c>
      <c r="J77" s="14">
        <f>J76+Table42[[#This Row],[Interest Earned]]</f>
        <v>12208.887595858494</v>
      </c>
      <c r="K77" s="30"/>
    </row>
    <row r="78" spans="2:11" x14ac:dyDescent="0.25">
      <c r="B78" s="12">
        <v>65</v>
      </c>
      <c r="C78" s="13">
        <f t="shared" si="1"/>
        <v>45778</v>
      </c>
      <c r="D78" s="13" t="str">
        <f>TEXT(Table42[[#This Row],[Payment Date]],"YYYY")</f>
        <v>2025</v>
      </c>
      <c r="E78" s="14">
        <f t="shared" si="2"/>
        <v>38208.887595858498</v>
      </c>
      <c r="F78" s="14">
        <f t="shared" ref="F78:F141" si="3">$E$6</f>
        <v>250</v>
      </c>
      <c r="G78" s="14">
        <f>Table42[[#This Row],[Monthly Contribution]]+Table42[[#This Row],[Beginning Balance]]</f>
        <v>38458.887595858498</v>
      </c>
      <c r="H78" s="14">
        <f>Table42[[#This Row],[New Balance]]*($E$8/$E$7)</f>
        <v>320.4907299654875</v>
      </c>
      <c r="I78" s="14">
        <f>Table42[[#This Row],[Beginning Balance]]+Table42[[#This Row],[Monthly Contribution]]+Table42[[#This Row],[Interest Earned]]</f>
        <v>38779.378325823986</v>
      </c>
      <c r="J78" s="14">
        <f>J77+Table42[[#This Row],[Interest Earned]]</f>
        <v>12529.378325823982</v>
      </c>
      <c r="K78" s="30"/>
    </row>
    <row r="79" spans="2:11" x14ac:dyDescent="0.25">
      <c r="B79" s="12">
        <v>66</v>
      </c>
      <c r="C79" s="13">
        <f t="shared" si="1"/>
        <v>45809</v>
      </c>
      <c r="D79" s="13" t="str">
        <f>TEXT(Table42[[#This Row],[Payment Date]],"YYYY")</f>
        <v>2025</v>
      </c>
      <c r="E79" s="14">
        <f t="shared" si="2"/>
        <v>38779.378325823986</v>
      </c>
      <c r="F79" s="14">
        <f t="shared" si="3"/>
        <v>250</v>
      </c>
      <c r="G79" s="14">
        <f>Table42[[#This Row],[Monthly Contribution]]+Table42[[#This Row],[Beginning Balance]]</f>
        <v>39029.378325823986</v>
      </c>
      <c r="H79" s="14">
        <f>Table42[[#This Row],[New Balance]]*($E$8/$E$7)</f>
        <v>325.24481938186653</v>
      </c>
      <c r="I79" s="14">
        <f>Table42[[#This Row],[Beginning Balance]]+Table42[[#This Row],[Monthly Contribution]]+Table42[[#This Row],[Interest Earned]]</f>
        <v>39354.623145205849</v>
      </c>
      <c r="J79" s="14">
        <f>J78+Table42[[#This Row],[Interest Earned]]</f>
        <v>12854.623145205849</v>
      </c>
      <c r="K79" s="30"/>
    </row>
    <row r="80" spans="2:11" x14ac:dyDescent="0.25">
      <c r="B80" s="12">
        <v>67</v>
      </c>
      <c r="C80" s="13">
        <f t="shared" ref="C80:C143" si="4">EDATE(C79,1)</f>
        <v>45839</v>
      </c>
      <c r="D80" s="13" t="str">
        <f>TEXT(Table42[[#This Row],[Payment Date]],"YYYY")</f>
        <v>2025</v>
      </c>
      <c r="E80" s="14">
        <f t="shared" ref="E80:E143" si="5">I79</f>
        <v>39354.623145205849</v>
      </c>
      <c r="F80" s="14">
        <f t="shared" si="3"/>
        <v>250</v>
      </c>
      <c r="G80" s="14">
        <f>Table42[[#This Row],[Monthly Contribution]]+Table42[[#This Row],[Beginning Balance]]</f>
        <v>39604.623145205849</v>
      </c>
      <c r="H80" s="14">
        <f>Table42[[#This Row],[New Balance]]*($E$8/$E$7)</f>
        <v>330.03852621004876</v>
      </c>
      <c r="I80" s="14">
        <f>Table42[[#This Row],[Beginning Balance]]+Table42[[#This Row],[Monthly Contribution]]+Table42[[#This Row],[Interest Earned]]</f>
        <v>39934.661671415895</v>
      </c>
      <c r="J80" s="14">
        <f>J79+Table42[[#This Row],[Interest Earned]]</f>
        <v>13184.661671415897</v>
      </c>
      <c r="K80" s="30"/>
    </row>
    <row r="81" spans="2:11" x14ac:dyDescent="0.25">
      <c r="B81" s="12">
        <v>68</v>
      </c>
      <c r="C81" s="13">
        <f t="shared" si="4"/>
        <v>45870</v>
      </c>
      <c r="D81" s="13" t="str">
        <f>TEXT(Table42[[#This Row],[Payment Date]],"YYYY")</f>
        <v>2025</v>
      </c>
      <c r="E81" s="14">
        <f t="shared" si="5"/>
        <v>39934.661671415895</v>
      </c>
      <c r="F81" s="14">
        <f t="shared" si="3"/>
        <v>250</v>
      </c>
      <c r="G81" s="14">
        <f>Table42[[#This Row],[Monthly Contribution]]+Table42[[#This Row],[Beginning Balance]]</f>
        <v>40184.661671415895</v>
      </c>
      <c r="H81" s="14">
        <f>Table42[[#This Row],[New Balance]]*($E$8/$E$7)</f>
        <v>334.87218059513248</v>
      </c>
      <c r="I81" s="14">
        <f>Table42[[#This Row],[Beginning Balance]]+Table42[[#This Row],[Monthly Contribution]]+Table42[[#This Row],[Interest Earned]]</f>
        <v>40519.533852011031</v>
      </c>
      <c r="J81" s="14">
        <f>J80+Table42[[#This Row],[Interest Earned]]</f>
        <v>13519.533852011029</v>
      </c>
      <c r="K81" s="30"/>
    </row>
    <row r="82" spans="2:11" x14ac:dyDescent="0.25">
      <c r="B82" s="12">
        <v>69</v>
      </c>
      <c r="C82" s="13">
        <f t="shared" si="4"/>
        <v>45901</v>
      </c>
      <c r="D82" s="13" t="str">
        <f>TEXT(Table42[[#This Row],[Payment Date]],"YYYY")</f>
        <v>2025</v>
      </c>
      <c r="E82" s="14">
        <f t="shared" si="5"/>
        <v>40519.533852011031</v>
      </c>
      <c r="F82" s="14">
        <f t="shared" si="3"/>
        <v>250</v>
      </c>
      <c r="G82" s="14">
        <f>Table42[[#This Row],[Monthly Contribution]]+Table42[[#This Row],[Beginning Balance]]</f>
        <v>40769.533852011031</v>
      </c>
      <c r="H82" s="14">
        <f>Table42[[#This Row],[New Balance]]*($E$8/$E$7)</f>
        <v>339.74611543342525</v>
      </c>
      <c r="I82" s="14">
        <f>Table42[[#This Row],[Beginning Balance]]+Table42[[#This Row],[Monthly Contribution]]+Table42[[#This Row],[Interest Earned]]</f>
        <v>41109.279967444454</v>
      </c>
      <c r="J82" s="14">
        <f>J81+Table42[[#This Row],[Interest Earned]]</f>
        <v>13859.279967444454</v>
      </c>
      <c r="K82" s="30"/>
    </row>
    <row r="83" spans="2:11" x14ac:dyDescent="0.25">
      <c r="B83" s="12">
        <v>70</v>
      </c>
      <c r="C83" s="13">
        <f t="shared" si="4"/>
        <v>45931</v>
      </c>
      <c r="D83" s="13" t="str">
        <f>TEXT(Table42[[#This Row],[Payment Date]],"YYYY")</f>
        <v>2025</v>
      </c>
      <c r="E83" s="14">
        <f t="shared" si="5"/>
        <v>41109.279967444454</v>
      </c>
      <c r="F83" s="14">
        <f t="shared" si="3"/>
        <v>250</v>
      </c>
      <c r="G83" s="14">
        <f>Table42[[#This Row],[Monthly Contribution]]+Table42[[#This Row],[Beginning Balance]]</f>
        <v>41359.279967444454</v>
      </c>
      <c r="H83" s="14">
        <f>Table42[[#This Row],[New Balance]]*($E$8/$E$7)</f>
        <v>344.66066639537047</v>
      </c>
      <c r="I83" s="14">
        <f>Table42[[#This Row],[Beginning Balance]]+Table42[[#This Row],[Monthly Contribution]]+Table42[[#This Row],[Interest Earned]]</f>
        <v>41703.940633839826</v>
      </c>
      <c r="J83" s="14">
        <f>J82+Table42[[#This Row],[Interest Earned]]</f>
        <v>14203.940633839824</v>
      </c>
      <c r="K83" s="30"/>
    </row>
    <row r="84" spans="2:11" x14ac:dyDescent="0.25">
      <c r="B84" s="12">
        <v>71</v>
      </c>
      <c r="C84" s="13">
        <f t="shared" si="4"/>
        <v>45962</v>
      </c>
      <c r="D84" s="13" t="str">
        <f>TEXT(Table42[[#This Row],[Payment Date]],"YYYY")</f>
        <v>2025</v>
      </c>
      <c r="E84" s="14">
        <f t="shared" si="5"/>
        <v>41703.940633839826</v>
      </c>
      <c r="F84" s="14">
        <f t="shared" si="3"/>
        <v>250</v>
      </c>
      <c r="G84" s="14">
        <f>Table42[[#This Row],[Monthly Contribution]]+Table42[[#This Row],[Beginning Balance]]</f>
        <v>41953.940633839826</v>
      </c>
      <c r="H84" s="14">
        <f>Table42[[#This Row],[New Balance]]*($E$8/$E$7)</f>
        <v>349.61617194866523</v>
      </c>
      <c r="I84" s="14">
        <f>Table42[[#This Row],[Beginning Balance]]+Table42[[#This Row],[Monthly Contribution]]+Table42[[#This Row],[Interest Earned]]</f>
        <v>42303.556805788488</v>
      </c>
      <c r="J84" s="14">
        <f>J83+Table42[[#This Row],[Interest Earned]]</f>
        <v>14553.556805788488</v>
      </c>
      <c r="K84" s="30"/>
    </row>
    <row r="85" spans="2:11" x14ac:dyDescent="0.25">
      <c r="B85" s="12">
        <v>72</v>
      </c>
      <c r="C85" s="13">
        <f t="shared" si="4"/>
        <v>45992</v>
      </c>
      <c r="D85" s="13" t="str">
        <f>TEXT(Table42[[#This Row],[Payment Date]],"YYYY")</f>
        <v>2025</v>
      </c>
      <c r="E85" s="14">
        <f t="shared" si="5"/>
        <v>42303.556805788488</v>
      </c>
      <c r="F85" s="14">
        <f t="shared" si="3"/>
        <v>250</v>
      </c>
      <c r="G85" s="14">
        <f>Table42[[#This Row],[Monthly Contribution]]+Table42[[#This Row],[Beginning Balance]]</f>
        <v>42553.556805788488</v>
      </c>
      <c r="H85" s="14">
        <f>Table42[[#This Row],[New Balance]]*($E$8/$E$7)</f>
        <v>354.61297338157073</v>
      </c>
      <c r="I85" s="14">
        <f>Table42[[#This Row],[Beginning Balance]]+Table42[[#This Row],[Monthly Contribution]]+Table42[[#This Row],[Interest Earned]]</f>
        <v>42908.169779170057</v>
      </c>
      <c r="J85" s="14">
        <f>J84+Table42[[#This Row],[Interest Earned]]</f>
        <v>14908.169779170059</v>
      </c>
      <c r="K85" s="30">
        <f>Table42[[#This Row],[Ending Balance]]</f>
        <v>42908.169779170057</v>
      </c>
    </row>
    <row r="86" spans="2:11" x14ac:dyDescent="0.25">
      <c r="B86" s="12">
        <v>73</v>
      </c>
      <c r="C86" s="13">
        <f t="shared" si="4"/>
        <v>46023</v>
      </c>
      <c r="D86" s="13" t="str">
        <f>TEXT(Table42[[#This Row],[Payment Date]],"YYYY")</f>
        <v>2026</v>
      </c>
      <c r="E86" s="14">
        <f t="shared" si="5"/>
        <v>42908.169779170057</v>
      </c>
      <c r="F86" s="14">
        <f t="shared" si="3"/>
        <v>250</v>
      </c>
      <c r="G86" s="14">
        <f>Table42[[#This Row],[Monthly Contribution]]+Table42[[#This Row],[Beginning Balance]]</f>
        <v>43158.169779170057</v>
      </c>
      <c r="H86" s="14">
        <f>Table42[[#This Row],[New Balance]]*($E$8/$E$7)</f>
        <v>359.65141482641712</v>
      </c>
      <c r="I86" s="14">
        <f>Table42[[#This Row],[Beginning Balance]]+Table42[[#This Row],[Monthly Contribution]]+Table42[[#This Row],[Interest Earned]]</f>
        <v>43517.821193996475</v>
      </c>
      <c r="J86" s="14">
        <f>J85+Table42[[#This Row],[Interest Earned]]</f>
        <v>15267.821193996477</v>
      </c>
      <c r="K86" s="30"/>
    </row>
    <row r="87" spans="2:11" x14ac:dyDescent="0.25">
      <c r="B87" s="12">
        <v>74</v>
      </c>
      <c r="C87" s="13">
        <f t="shared" si="4"/>
        <v>46054</v>
      </c>
      <c r="D87" s="13" t="str">
        <f>TEXT(Table42[[#This Row],[Payment Date]],"YYYY")</f>
        <v>2026</v>
      </c>
      <c r="E87" s="14">
        <f t="shared" si="5"/>
        <v>43517.821193996475</v>
      </c>
      <c r="F87" s="14">
        <f t="shared" si="3"/>
        <v>250</v>
      </c>
      <c r="G87" s="14">
        <f>Table42[[#This Row],[Monthly Contribution]]+Table42[[#This Row],[Beginning Balance]]</f>
        <v>43767.821193996475</v>
      </c>
      <c r="H87" s="14">
        <f>Table42[[#This Row],[New Balance]]*($E$8/$E$7)</f>
        <v>364.73184328330393</v>
      </c>
      <c r="I87" s="14">
        <f>Table42[[#This Row],[Beginning Balance]]+Table42[[#This Row],[Monthly Contribution]]+Table42[[#This Row],[Interest Earned]]</f>
        <v>44132.55303727978</v>
      </c>
      <c r="J87" s="14">
        <f>J86+Table42[[#This Row],[Interest Earned]]</f>
        <v>15632.55303727978</v>
      </c>
      <c r="K87" s="30"/>
    </row>
    <row r="88" spans="2:11" x14ac:dyDescent="0.25">
      <c r="B88" s="12">
        <v>75</v>
      </c>
      <c r="C88" s="13">
        <f t="shared" si="4"/>
        <v>46082</v>
      </c>
      <c r="D88" s="13" t="str">
        <f>TEXT(Table42[[#This Row],[Payment Date]],"YYYY")</f>
        <v>2026</v>
      </c>
      <c r="E88" s="14">
        <f t="shared" si="5"/>
        <v>44132.55303727978</v>
      </c>
      <c r="F88" s="14">
        <f t="shared" si="3"/>
        <v>250</v>
      </c>
      <c r="G88" s="14">
        <f>Table42[[#This Row],[Monthly Contribution]]+Table42[[#This Row],[Beginning Balance]]</f>
        <v>44382.55303727978</v>
      </c>
      <c r="H88" s="14">
        <f>Table42[[#This Row],[New Balance]]*($E$8/$E$7)</f>
        <v>369.85460864399818</v>
      </c>
      <c r="I88" s="14">
        <f>Table42[[#This Row],[Beginning Balance]]+Table42[[#This Row],[Monthly Contribution]]+Table42[[#This Row],[Interest Earned]]</f>
        <v>44752.407645923777</v>
      </c>
      <c r="J88" s="14">
        <f>J87+Table42[[#This Row],[Interest Earned]]</f>
        <v>16002.407645923779</v>
      </c>
      <c r="K88" s="30"/>
    </row>
    <row r="89" spans="2:11" x14ac:dyDescent="0.25">
      <c r="B89" s="12">
        <v>76</v>
      </c>
      <c r="C89" s="13">
        <f t="shared" si="4"/>
        <v>46113</v>
      </c>
      <c r="D89" s="13" t="str">
        <f>TEXT(Table42[[#This Row],[Payment Date]],"YYYY")</f>
        <v>2026</v>
      </c>
      <c r="E89" s="14">
        <f t="shared" si="5"/>
        <v>44752.407645923777</v>
      </c>
      <c r="F89" s="14">
        <f t="shared" si="3"/>
        <v>250</v>
      </c>
      <c r="G89" s="14">
        <f>Table42[[#This Row],[Monthly Contribution]]+Table42[[#This Row],[Beginning Balance]]</f>
        <v>45002.407645923777</v>
      </c>
      <c r="H89" s="14">
        <f>Table42[[#This Row],[New Balance]]*($E$8/$E$7)</f>
        <v>375.02006371603147</v>
      </c>
      <c r="I89" s="14">
        <f>Table42[[#This Row],[Beginning Balance]]+Table42[[#This Row],[Monthly Contribution]]+Table42[[#This Row],[Interest Earned]]</f>
        <v>45377.427709639807</v>
      </c>
      <c r="J89" s="14">
        <f>J88+Table42[[#This Row],[Interest Earned]]</f>
        <v>16377.427709639811</v>
      </c>
      <c r="K89" s="30"/>
    </row>
    <row r="90" spans="2:11" x14ac:dyDescent="0.25">
      <c r="B90" s="12">
        <v>77</v>
      </c>
      <c r="C90" s="13">
        <f t="shared" si="4"/>
        <v>46143</v>
      </c>
      <c r="D90" s="13" t="str">
        <f>TEXT(Table42[[#This Row],[Payment Date]],"YYYY")</f>
        <v>2026</v>
      </c>
      <c r="E90" s="14">
        <f t="shared" si="5"/>
        <v>45377.427709639807</v>
      </c>
      <c r="F90" s="14">
        <f t="shared" si="3"/>
        <v>250</v>
      </c>
      <c r="G90" s="14">
        <f>Table42[[#This Row],[Monthly Contribution]]+Table42[[#This Row],[Beginning Balance]]</f>
        <v>45627.427709639807</v>
      </c>
      <c r="H90" s="14">
        <f>Table42[[#This Row],[New Balance]]*($E$8/$E$7)</f>
        <v>380.22856424699842</v>
      </c>
      <c r="I90" s="14">
        <f>Table42[[#This Row],[Beginning Balance]]+Table42[[#This Row],[Monthly Contribution]]+Table42[[#This Row],[Interest Earned]]</f>
        <v>46007.656273886809</v>
      </c>
      <c r="J90" s="14">
        <f>J89+Table42[[#This Row],[Interest Earned]]</f>
        <v>16757.656273886809</v>
      </c>
      <c r="K90" s="30"/>
    </row>
    <row r="91" spans="2:11" x14ac:dyDescent="0.25">
      <c r="B91" s="12">
        <v>78</v>
      </c>
      <c r="C91" s="13">
        <f t="shared" si="4"/>
        <v>46174</v>
      </c>
      <c r="D91" s="13" t="str">
        <f>TEXT(Table42[[#This Row],[Payment Date]],"YYYY")</f>
        <v>2026</v>
      </c>
      <c r="E91" s="14">
        <f t="shared" si="5"/>
        <v>46007.656273886809</v>
      </c>
      <c r="F91" s="14">
        <f t="shared" si="3"/>
        <v>250</v>
      </c>
      <c r="G91" s="14">
        <f>Table42[[#This Row],[Monthly Contribution]]+Table42[[#This Row],[Beginning Balance]]</f>
        <v>46257.656273886809</v>
      </c>
      <c r="H91" s="14">
        <f>Table42[[#This Row],[New Balance]]*($E$8/$E$7)</f>
        <v>385.48046894905673</v>
      </c>
      <c r="I91" s="14">
        <f>Table42[[#This Row],[Beginning Balance]]+Table42[[#This Row],[Monthly Contribution]]+Table42[[#This Row],[Interest Earned]]</f>
        <v>46643.136742835864</v>
      </c>
      <c r="J91" s="14">
        <f>J90+Table42[[#This Row],[Interest Earned]]</f>
        <v>17143.136742835864</v>
      </c>
      <c r="K91" s="30"/>
    </row>
    <row r="92" spans="2:11" x14ac:dyDescent="0.25">
      <c r="B92" s="12">
        <v>79</v>
      </c>
      <c r="C92" s="13">
        <f t="shared" si="4"/>
        <v>46204</v>
      </c>
      <c r="D92" s="13" t="str">
        <f>TEXT(Table42[[#This Row],[Payment Date]],"YYYY")</f>
        <v>2026</v>
      </c>
      <c r="E92" s="14">
        <f t="shared" si="5"/>
        <v>46643.136742835864</v>
      </c>
      <c r="F92" s="14">
        <f t="shared" si="3"/>
        <v>250</v>
      </c>
      <c r="G92" s="14">
        <f>Table42[[#This Row],[Monthly Contribution]]+Table42[[#This Row],[Beginning Balance]]</f>
        <v>46893.136742835864</v>
      </c>
      <c r="H92" s="14">
        <f>Table42[[#This Row],[New Balance]]*($E$8/$E$7)</f>
        <v>390.7761395236322</v>
      </c>
      <c r="I92" s="14">
        <f>Table42[[#This Row],[Beginning Balance]]+Table42[[#This Row],[Monthly Contribution]]+Table42[[#This Row],[Interest Earned]]</f>
        <v>47283.912882359495</v>
      </c>
      <c r="J92" s="14">
        <f>J91+Table42[[#This Row],[Interest Earned]]</f>
        <v>17533.912882359498</v>
      </c>
      <c r="K92" s="30"/>
    </row>
    <row r="93" spans="2:11" x14ac:dyDescent="0.25">
      <c r="B93" s="12">
        <v>80</v>
      </c>
      <c r="C93" s="13">
        <f t="shared" si="4"/>
        <v>46235</v>
      </c>
      <c r="D93" s="13" t="str">
        <f>TEXT(Table42[[#This Row],[Payment Date]],"YYYY")</f>
        <v>2026</v>
      </c>
      <c r="E93" s="14">
        <f t="shared" si="5"/>
        <v>47283.912882359495</v>
      </c>
      <c r="F93" s="14">
        <f t="shared" si="3"/>
        <v>250</v>
      </c>
      <c r="G93" s="14">
        <f>Table42[[#This Row],[Monthly Contribution]]+Table42[[#This Row],[Beginning Balance]]</f>
        <v>47533.912882359495</v>
      </c>
      <c r="H93" s="14">
        <f>Table42[[#This Row],[New Balance]]*($E$8/$E$7)</f>
        <v>396.11594068632911</v>
      </c>
      <c r="I93" s="14">
        <f>Table42[[#This Row],[Beginning Balance]]+Table42[[#This Row],[Monthly Contribution]]+Table42[[#This Row],[Interest Earned]]</f>
        <v>47930.028823045825</v>
      </c>
      <c r="J93" s="14">
        <f>J92+Table42[[#This Row],[Interest Earned]]</f>
        <v>17930.028823045828</v>
      </c>
      <c r="K93" s="30"/>
    </row>
    <row r="94" spans="2:11" x14ac:dyDescent="0.25">
      <c r="B94" s="12">
        <v>81</v>
      </c>
      <c r="C94" s="13">
        <f t="shared" si="4"/>
        <v>46266</v>
      </c>
      <c r="D94" s="13" t="str">
        <f>TEXT(Table42[[#This Row],[Payment Date]],"YYYY")</f>
        <v>2026</v>
      </c>
      <c r="E94" s="14">
        <f t="shared" si="5"/>
        <v>47930.028823045825</v>
      </c>
      <c r="F94" s="14">
        <f t="shared" si="3"/>
        <v>250</v>
      </c>
      <c r="G94" s="14">
        <f>Table42[[#This Row],[Monthly Contribution]]+Table42[[#This Row],[Beginning Balance]]</f>
        <v>48180.028823045825</v>
      </c>
      <c r="H94" s="14">
        <f>Table42[[#This Row],[New Balance]]*($E$8/$E$7)</f>
        <v>401.50024019204852</v>
      </c>
      <c r="I94" s="14">
        <f>Table42[[#This Row],[Beginning Balance]]+Table42[[#This Row],[Monthly Contribution]]+Table42[[#This Row],[Interest Earned]]</f>
        <v>48581.529063237875</v>
      </c>
      <c r="J94" s="14">
        <f>J93+Table42[[#This Row],[Interest Earned]]</f>
        <v>18331.529063237878</v>
      </c>
      <c r="K94" s="30"/>
    </row>
    <row r="95" spans="2:11" x14ac:dyDescent="0.25">
      <c r="B95" s="12">
        <v>82</v>
      </c>
      <c r="C95" s="13">
        <f t="shared" si="4"/>
        <v>46296</v>
      </c>
      <c r="D95" s="13" t="str">
        <f>TEXT(Table42[[#This Row],[Payment Date]],"YYYY")</f>
        <v>2026</v>
      </c>
      <c r="E95" s="14">
        <f t="shared" si="5"/>
        <v>48581.529063237875</v>
      </c>
      <c r="F95" s="14">
        <f t="shared" si="3"/>
        <v>250</v>
      </c>
      <c r="G95" s="14">
        <f>Table42[[#This Row],[Monthly Contribution]]+Table42[[#This Row],[Beginning Balance]]</f>
        <v>48831.529063237875</v>
      </c>
      <c r="H95" s="14">
        <f>Table42[[#This Row],[New Balance]]*($E$8/$E$7)</f>
        <v>406.92940886031562</v>
      </c>
      <c r="I95" s="14">
        <f>Table42[[#This Row],[Beginning Balance]]+Table42[[#This Row],[Monthly Contribution]]+Table42[[#This Row],[Interest Earned]]</f>
        <v>49238.458472098187</v>
      </c>
      <c r="J95" s="14">
        <f>J94+Table42[[#This Row],[Interest Earned]]</f>
        <v>18738.458472098195</v>
      </c>
      <c r="K95" s="30"/>
    </row>
    <row r="96" spans="2:11" x14ac:dyDescent="0.25">
      <c r="B96" s="12">
        <v>83</v>
      </c>
      <c r="C96" s="13">
        <f t="shared" si="4"/>
        <v>46327</v>
      </c>
      <c r="D96" s="13" t="str">
        <f>TEXT(Table42[[#This Row],[Payment Date]],"YYYY")</f>
        <v>2026</v>
      </c>
      <c r="E96" s="14">
        <f t="shared" si="5"/>
        <v>49238.458472098187</v>
      </c>
      <c r="F96" s="14">
        <f t="shared" si="3"/>
        <v>250</v>
      </c>
      <c r="G96" s="14">
        <f>Table42[[#This Row],[Monthly Contribution]]+Table42[[#This Row],[Beginning Balance]]</f>
        <v>49488.458472098187</v>
      </c>
      <c r="H96" s="14">
        <f>Table42[[#This Row],[New Balance]]*($E$8/$E$7)</f>
        <v>412.40382060081822</v>
      </c>
      <c r="I96" s="14">
        <f>Table42[[#This Row],[Beginning Balance]]+Table42[[#This Row],[Monthly Contribution]]+Table42[[#This Row],[Interest Earned]]</f>
        <v>49900.862292699007</v>
      </c>
      <c r="J96" s="14">
        <f>J95+Table42[[#This Row],[Interest Earned]]</f>
        <v>19150.862292699014</v>
      </c>
      <c r="K96" s="30"/>
    </row>
    <row r="97" spans="2:11" x14ac:dyDescent="0.25">
      <c r="B97" s="12">
        <v>84</v>
      </c>
      <c r="C97" s="13">
        <f t="shared" si="4"/>
        <v>46357</v>
      </c>
      <c r="D97" s="13" t="str">
        <f>TEXT(Table42[[#This Row],[Payment Date]],"YYYY")</f>
        <v>2026</v>
      </c>
      <c r="E97" s="14">
        <f t="shared" si="5"/>
        <v>49900.862292699007</v>
      </c>
      <c r="F97" s="14">
        <f t="shared" si="3"/>
        <v>250</v>
      </c>
      <c r="G97" s="14">
        <f>Table42[[#This Row],[Monthly Contribution]]+Table42[[#This Row],[Beginning Balance]]</f>
        <v>50150.862292699007</v>
      </c>
      <c r="H97" s="14">
        <f>Table42[[#This Row],[New Balance]]*($E$8/$E$7)</f>
        <v>417.9238524391584</v>
      </c>
      <c r="I97" s="14">
        <f>Table42[[#This Row],[Beginning Balance]]+Table42[[#This Row],[Monthly Contribution]]+Table42[[#This Row],[Interest Earned]]</f>
        <v>50568.786145138161</v>
      </c>
      <c r="J97" s="14">
        <f>J96+Table42[[#This Row],[Interest Earned]]</f>
        <v>19568.786145138172</v>
      </c>
      <c r="K97" s="30">
        <f>Table42[[#This Row],[Ending Balance]]</f>
        <v>50568.786145138161</v>
      </c>
    </row>
    <row r="98" spans="2:11" x14ac:dyDescent="0.25">
      <c r="B98" s="12">
        <v>85</v>
      </c>
      <c r="C98" s="13">
        <f t="shared" si="4"/>
        <v>46388</v>
      </c>
      <c r="D98" s="13" t="str">
        <f>TEXT(Table42[[#This Row],[Payment Date]],"YYYY")</f>
        <v>2027</v>
      </c>
      <c r="E98" s="14">
        <f t="shared" si="5"/>
        <v>50568.786145138161</v>
      </c>
      <c r="F98" s="14">
        <f t="shared" si="3"/>
        <v>250</v>
      </c>
      <c r="G98" s="14">
        <f>Table42[[#This Row],[Monthly Contribution]]+Table42[[#This Row],[Beginning Balance]]</f>
        <v>50818.786145138161</v>
      </c>
      <c r="H98" s="14">
        <f>Table42[[#This Row],[New Balance]]*($E$8/$E$7)</f>
        <v>423.489884542818</v>
      </c>
      <c r="I98" s="14">
        <f>Table42[[#This Row],[Beginning Balance]]+Table42[[#This Row],[Monthly Contribution]]+Table42[[#This Row],[Interest Earned]]</f>
        <v>51242.276029680979</v>
      </c>
      <c r="J98" s="14">
        <f>J97+Table42[[#This Row],[Interest Earned]]</f>
        <v>19992.27602968099</v>
      </c>
      <c r="K98" s="30"/>
    </row>
    <row r="99" spans="2:11" x14ac:dyDescent="0.25">
      <c r="B99" s="12">
        <v>86</v>
      </c>
      <c r="C99" s="13">
        <f t="shared" si="4"/>
        <v>46419</v>
      </c>
      <c r="D99" s="13" t="str">
        <f>TEXT(Table42[[#This Row],[Payment Date]],"YYYY")</f>
        <v>2027</v>
      </c>
      <c r="E99" s="14">
        <f t="shared" si="5"/>
        <v>51242.276029680979</v>
      </c>
      <c r="F99" s="14">
        <f t="shared" si="3"/>
        <v>250</v>
      </c>
      <c r="G99" s="14">
        <f>Table42[[#This Row],[Monthly Contribution]]+Table42[[#This Row],[Beginning Balance]]</f>
        <v>51492.276029680979</v>
      </c>
      <c r="H99" s="14">
        <f>Table42[[#This Row],[New Balance]]*($E$8/$E$7)</f>
        <v>429.10230024734147</v>
      </c>
      <c r="I99" s="14">
        <f>Table42[[#This Row],[Beginning Balance]]+Table42[[#This Row],[Monthly Contribution]]+Table42[[#This Row],[Interest Earned]]</f>
        <v>51921.378329928324</v>
      </c>
      <c r="J99" s="14">
        <f>J98+Table42[[#This Row],[Interest Earned]]</f>
        <v>20421.378329928331</v>
      </c>
      <c r="K99" s="30"/>
    </row>
    <row r="100" spans="2:11" x14ac:dyDescent="0.25">
      <c r="B100" s="12">
        <v>87</v>
      </c>
      <c r="C100" s="13">
        <f t="shared" si="4"/>
        <v>46447</v>
      </c>
      <c r="D100" s="13" t="str">
        <f>TEXT(Table42[[#This Row],[Payment Date]],"YYYY")</f>
        <v>2027</v>
      </c>
      <c r="E100" s="14">
        <f t="shared" si="5"/>
        <v>51921.378329928324</v>
      </c>
      <c r="F100" s="14">
        <f t="shared" si="3"/>
        <v>250</v>
      </c>
      <c r="G100" s="14">
        <f>Table42[[#This Row],[Monthly Contribution]]+Table42[[#This Row],[Beginning Balance]]</f>
        <v>52171.378329928324</v>
      </c>
      <c r="H100" s="14">
        <f>Table42[[#This Row],[New Balance]]*($E$8/$E$7)</f>
        <v>434.76148608273604</v>
      </c>
      <c r="I100" s="14">
        <f>Table42[[#This Row],[Beginning Balance]]+Table42[[#This Row],[Monthly Contribution]]+Table42[[#This Row],[Interest Earned]]</f>
        <v>52606.139816011062</v>
      </c>
      <c r="J100" s="14">
        <f>J99+Table42[[#This Row],[Interest Earned]]</f>
        <v>20856.139816011066</v>
      </c>
      <c r="K100" s="30"/>
    </row>
    <row r="101" spans="2:11" x14ac:dyDescent="0.25">
      <c r="B101" s="12">
        <v>88</v>
      </c>
      <c r="C101" s="13">
        <f t="shared" si="4"/>
        <v>46478</v>
      </c>
      <c r="D101" s="13" t="str">
        <f>TEXT(Table42[[#This Row],[Payment Date]],"YYYY")</f>
        <v>2027</v>
      </c>
      <c r="E101" s="14">
        <f t="shared" si="5"/>
        <v>52606.139816011062</v>
      </c>
      <c r="F101" s="14">
        <f t="shared" si="3"/>
        <v>250</v>
      </c>
      <c r="G101" s="14">
        <f>Table42[[#This Row],[Monthly Contribution]]+Table42[[#This Row],[Beginning Balance]]</f>
        <v>52856.139816011062</v>
      </c>
      <c r="H101" s="14">
        <f>Table42[[#This Row],[New Balance]]*($E$8/$E$7)</f>
        <v>440.4678318000922</v>
      </c>
      <c r="I101" s="14">
        <f>Table42[[#This Row],[Beginning Balance]]+Table42[[#This Row],[Monthly Contribution]]+Table42[[#This Row],[Interest Earned]]</f>
        <v>53296.607647811157</v>
      </c>
      <c r="J101" s="14">
        <f>J100+Table42[[#This Row],[Interest Earned]]</f>
        <v>21296.607647811157</v>
      </c>
      <c r="K101" s="30"/>
    </row>
    <row r="102" spans="2:11" x14ac:dyDescent="0.25">
      <c r="B102" s="12">
        <v>89</v>
      </c>
      <c r="C102" s="13">
        <f t="shared" si="4"/>
        <v>46508</v>
      </c>
      <c r="D102" s="13" t="str">
        <f>TEXT(Table42[[#This Row],[Payment Date]],"YYYY")</f>
        <v>2027</v>
      </c>
      <c r="E102" s="14">
        <f t="shared" si="5"/>
        <v>53296.607647811157</v>
      </c>
      <c r="F102" s="14">
        <f t="shared" si="3"/>
        <v>250</v>
      </c>
      <c r="G102" s="14">
        <f>Table42[[#This Row],[Monthly Contribution]]+Table42[[#This Row],[Beginning Balance]]</f>
        <v>53546.607647811157</v>
      </c>
      <c r="H102" s="14">
        <f>Table42[[#This Row],[New Balance]]*($E$8/$E$7)</f>
        <v>446.2217303984263</v>
      </c>
      <c r="I102" s="14">
        <f>Table42[[#This Row],[Beginning Balance]]+Table42[[#This Row],[Monthly Contribution]]+Table42[[#This Row],[Interest Earned]]</f>
        <v>53992.829378209586</v>
      </c>
      <c r="J102" s="14">
        <f>J101+Table42[[#This Row],[Interest Earned]]</f>
        <v>21742.829378209583</v>
      </c>
      <c r="K102" s="30"/>
    </row>
    <row r="103" spans="2:11" x14ac:dyDescent="0.25">
      <c r="B103" s="12">
        <v>90</v>
      </c>
      <c r="C103" s="13">
        <f t="shared" si="4"/>
        <v>46539</v>
      </c>
      <c r="D103" s="13" t="str">
        <f>TEXT(Table42[[#This Row],[Payment Date]],"YYYY")</f>
        <v>2027</v>
      </c>
      <c r="E103" s="14">
        <f t="shared" si="5"/>
        <v>53992.829378209586</v>
      </c>
      <c r="F103" s="14">
        <f t="shared" si="3"/>
        <v>250</v>
      </c>
      <c r="G103" s="14">
        <f>Table42[[#This Row],[Monthly Contribution]]+Table42[[#This Row],[Beginning Balance]]</f>
        <v>54242.829378209586</v>
      </c>
      <c r="H103" s="14">
        <f>Table42[[#This Row],[New Balance]]*($E$8/$E$7)</f>
        <v>452.02357815174656</v>
      </c>
      <c r="I103" s="14">
        <f>Table42[[#This Row],[Beginning Balance]]+Table42[[#This Row],[Monthly Contribution]]+Table42[[#This Row],[Interest Earned]]</f>
        <v>54694.852956361334</v>
      </c>
      <c r="J103" s="14">
        <f>J102+Table42[[#This Row],[Interest Earned]]</f>
        <v>22194.85295636133</v>
      </c>
      <c r="K103" s="30"/>
    </row>
    <row r="104" spans="2:11" x14ac:dyDescent="0.25">
      <c r="B104" s="12">
        <v>91</v>
      </c>
      <c r="C104" s="13">
        <f t="shared" si="4"/>
        <v>46569</v>
      </c>
      <c r="D104" s="13" t="str">
        <f>TEXT(Table42[[#This Row],[Payment Date]],"YYYY")</f>
        <v>2027</v>
      </c>
      <c r="E104" s="14">
        <f t="shared" si="5"/>
        <v>54694.852956361334</v>
      </c>
      <c r="F104" s="14">
        <f t="shared" si="3"/>
        <v>250</v>
      </c>
      <c r="G104" s="14">
        <f>Table42[[#This Row],[Monthly Contribution]]+Table42[[#This Row],[Beginning Balance]]</f>
        <v>54944.852956361334</v>
      </c>
      <c r="H104" s="14">
        <f>Table42[[#This Row],[New Balance]]*($E$8/$E$7)</f>
        <v>457.87377463634442</v>
      </c>
      <c r="I104" s="14">
        <f>Table42[[#This Row],[Beginning Balance]]+Table42[[#This Row],[Monthly Contribution]]+Table42[[#This Row],[Interest Earned]]</f>
        <v>55402.726730997681</v>
      </c>
      <c r="J104" s="14">
        <f>J103+Table42[[#This Row],[Interest Earned]]</f>
        <v>22652.726730997674</v>
      </c>
      <c r="K104" s="30"/>
    </row>
    <row r="105" spans="2:11" x14ac:dyDescent="0.25">
      <c r="B105" s="12">
        <v>92</v>
      </c>
      <c r="C105" s="13">
        <f t="shared" si="4"/>
        <v>46600</v>
      </c>
      <c r="D105" s="13" t="str">
        <f>TEXT(Table42[[#This Row],[Payment Date]],"YYYY")</f>
        <v>2027</v>
      </c>
      <c r="E105" s="14">
        <f t="shared" si="5"/>
        <v>55402.726730997681</v>
      </c>
      <c r="F105" s="14">
        <f t="shared" si="3"/>
        <v>250</v>
      </c>
      <c r="G105" s="14">
        <f>Table42[[#This Row],[Monthly Contribution]]+Table42[[#This Row],[Beginning Balance]]</f>
        <v>55652.726730997681</v>
      </c>
      <c r="H105" s="14">
        <f>Table42[[#This Row],[New Balance]]*($E$8/$E$7)</f>
        <v>463.77272275831399</v>
      </c>
      <c r="I105" s="14">
        <f>Table42[[#This Row],[Beginning Balance]]+Table42[[#This Row],[Monthly Contribution]]+Table42[[#This Row],[Interest Earned]]</f>
        <v>56116.499453755998</v>
      </c>
      <c r="J105" s="14">
        <f>J104+Table42[[#This Row],[Interest Earned]]</f>
        <v>23116.499453755987</v>
      </c>
      <c r="K105" s="30"/>
    </row>
    <row r="106" spans="2:11" x14ac:dyDescent="0.25">
      <c r="B106" s="12">
        <v>93</v>
      </c>
      <c r="C106" s="13">
        <f t="shared" si="4"/>
        <v>46631</v>
      </c>
      <c r="D106" s="13" t="str">
        <f>TEXT(Table42[[#This Row],[Payment Date]],"YYYY")</f>
        <v>2027</v>
      </c>
      <c r="E106" s="14">
        <f t="shared" si="5"/>
        <v>56116.499453755998</v>
      </c>
      <c r="F106" s="14">
        <f t="shared" si="3"/>
        <v>250</v>
      </c>
      <c r="G106" s="14">
        <f>Table42[[#This Row],[Monthly Contribution]]+Table42[[#This Row],[Beginning Balance]]</f>
        <v>56366.499453755998</v>
      </c>
      <c r="H106" s="14">
        <f>Table42[[#This Row],[New Balance]]*($E$8/$E$7)</f>
        <v>469.72082878129999</v>
      </c>
      <c r="I106" s="14">
        <f>Table42[[#This Row],[Beginning Balance]]+Table42[[#This Row],[Monthly Contribution]]+Table42[[#This Row],[Interest Earned]]</f>
        <v>56836.220282537295</v>
      </c>
      <c r="J106" s="14">
        <f>J105+Table42[[#This Row],[Interest Earned]]</f>
        <v>23586.220282537288</v>
      </c>
      <c r="K106" s="30"/>
    </row>
    <row r="107" spans="2:11" x14ac:dyDescent="0.25">
      <c r="B107" s="12">
        <v>94</v>
      </c>
      <c r="C107" s="13">
        <f t="shared" si="4"/>
        <v>46661</v>
      </c>
      <c r="D107" s="13" t="str">
        <f>TEXT(Table42[[#This Row],[Payment Date]],"YYYY")</f>
        <v>2027</v>
      </c>
      <c r="E107" s="14">
        <f t="shared" si="5"/>
        <v>56836.220282537295</v>
      </c>
      <c r="F107" s="14">
        <f t="shared" si="3"/>
        <v>250</v>
      </c>
      <c r="G107" s="14">
        <f>Table42[[#This Row],[Monthly Contribution]]+Table42[[#This Row],[Beginning Balance]]</f>
        <v>57086.220282537295</v>
      </c>
      <c r="H107" s="14">
        <f>Table42[[#This Row],[New Balance]]*($E$8/$E$7)</f>
        <v>475.71850235447744</v>
      </c>
      <c r="I107" s="14">
        <f>Table42[[#This Row],[Beginning Balance]]+Table42[[#This Row],[Monthly Contribution]]+Table42[[#This Row],[Interest Earned]]</f>
        <v>57561.938784891776</v>
      </c>
      <c r="J107" s="14">
        <f>J106+Table42[[#This Row],[Interest Earned]]</f>
        <v>24061.938784891765</v>
      </c>
      <c r="K107" s="30"/>
    </row>
    <row r="108" spans="2:11" x14ac:dyDescent="0.25">
      <c r="B108" s="12">
        <v>95</v>
      </c>
      <c r="C108" s="13">
        <f t="shared" si="4"/>
        <v>46692</v>
      </c>
      <c r="D108" s="13" t="str">
        <f>TEXT(Table42[[#This Row],[Payment Date]],"YYYY")</f>
        <v>2027</v>
      </c>
      <c r="E108" s="14">
        <f t="shared" si="5"/>
        <v>57561.938784891776</v>
      </c>
      <c r="F108" s="14">
        <f t="shared" si="3"/>
        <v>250</v>
      </c>
      <c r="G108" s="14">
        <f>Table42[[#This Row],[Monthly Contribution]]+Table42[[#This Row],[Beginning Balance]]</f>
        <v>57811.938784891776</v>
      </c>
      <c r="H108" s="14">
        <f>Table42[[#This Row],[New Balance]]*($E$8/$E$7)</f>
        <v>481.76615654076477</v>
      </c>
      <c r="I108" s="14">
        <f>Table42[[#This Row],[Beginning Balance]]+Table42[[#This Row],[Monthly Contribution]]+Table42[[#This Row],[Interest Earned]]</f>
        <v>58293.704941432537</v>
      </c>
      <c r="J108" s="14">
        <f>J107+Table42[[#This Row],[Interest Earned]]</f>
        <v>24543.70494143253</v>
      </c>
      <c r="K108" s="30"/>
    </row>
    <row r="109" spans="2:11" x14ac:dyDescent="0.25">
      <c r="B109" s="12">
        <v>96</v>
      </c>
      <c r="C109" s="13">
        <f t="shared" si="4"/>
        <v>46722</v>
      </c>
      <c r="D109" s="13" t="str">
        <f>TEXT(Table42[[#This Row],[Payment Date]],"YYYY")</f>
        <v>2027</v>
      </c>
      <c r="E109" s="14">
        <f t="shared" si="5"/>
        <v>58293.704941432537</v>
      </c>
      <c r="F109" s="14">
        <f t="shared" si="3"/>
        <v>250</v>
      </c>
      <c r="G109" s="14">
        <f>Table42[[#This Row],[Monthly Contribution]]+Table42[[#This Row],[Beginning Balance]]</f>
        <v>58543.704941432537</v>
      </c>
      <c r="H109" s="14">
        <f>Table42[[#This Row],[New Balance]]*($E$8/$E$7)</f>
        <v>487.86420784527115</v>
      </c>
      <c r="I109" s="14">
        <f>Table42[[#This Row],[Beginning Balance]]+Table42[[#This Row],[Monthly Contribution]]+Table42[[#This Row],[Interest Earned]]</f>
        <v>59031.569149277806</v>
      </c>
      <c r="J109" s="14">
        <f>J108+Table42[[#This Row],[Interest Earned]]</f>
        <v>25031.569149277802</v>
      </c>
      <c r="K109" s="30">
        <f>Table42[[#This Row],[Ending Balance]]</f>
        <v>59031.569149277806</v>
      </c>
    </row>
    <row r="110" spans="2:11" x14ac:dyDescent="0.25">
      <c r="B110" s="12">
        <v>97</v>
      </c>
      <c r="C110" s="13">
        <f t="shared" si="4"/>
        <v>46753</v>
      </c>
      <c r="D110" s="13" t="str">
        <f>TEXT(Table42[[#This Row],[Payment Date]],"YYYY")</f>
        <v>2028</v>
      </c>
      <c r="E110" s="14">
        <f t="shared" si="5"/>
        <v>59031.569149277806</v>
      </c>
      <c r="F110" s="14">
        <f t="shared" si="3"/>
        <v>250</v>
      </c>
      <c r="G110" s="14">
        <f>Table42[[#This Row],[Monthly Contribution]]+Table42[[#This Row],[Beginning Balance]]</f>
        <v>59281.569149277806</v>
      </c>
      <c r="H110" s="14">
        <f>Table42[[#This Row],[New Balance]]*($E$8/$E$7)</f>
        <v>494.01307624398169</v>
      </c>
      <c r="I110" s="14">
        <f>Table42[[#This Row],[Beginning Balance]]+Table42[[#This Row],[Monthly Contribution]]+Table42[[#This Row],[Interest Earned]]</f>
        <v>59775.582225521786</v>
      </c>
      <c r="J110" s="14">
        <f>J109+Table42[[#This Row],[Interest Earned]]</f>
        <v>25525.582225521783</v>
      </c>
      <c r="K110" s="30"/>
    </row>
    <row r="111" spans="2:11" x14ac:dyDescent="0.25">
      <c r="B111" s="12">
        <v>98</v>
      </c>
      <c r="C111" s="13">
        <f t="shared" si="4"/>
        <v>46784</v>
      </c>
      <c r="D111" s="13" t="str">
        <f>TEXT(Table42[[#This Row],[Payment Date]],"YYYY")</f>
        <v>2028</v>
      </c>
      <c r="E111" s="14">
        <f t="shared" si="5"/>
        <v>59775.582225521786</v>
      </c>
      <c r="F111" s="14">
        <f t="shared" si="3"/>
        <v>250</v>
      </c>
      <c r="G111" s="14">
        <f>Table42[[#This Row],[Monthly Contribution]]+Table42[[#This Row],[Beginning Balance]]</f>
        <v>60025.582225521786</v>
      </c>
      <c r="H111" s="14">
        <f>Table42[[#This Row],[New Balance]]*($E$8/$E$7)</f>
        <v>500.21318521268154</v>
      </c>
      <c r="I111" s="14">
        <f>Table42[[#This Row],[Beginning Balance]]+Table42[[#This Row],[Monthly Contribution]]+Table42[[#This Row],[Interest Earned]]</f>
        <v>60525.79541073447</v>
      </c>
      <c r="J111" s="14">
        <f>J110+Table42[[#This Row],[Interest Earned]]</f>
        <v>26025.795410734463</v>
      </c>
      <c r="K111" s="30"/>
    </row>
    <row r="112" spans="2:11" x14ac:dyDescent="0.25">
      <c r="B112" s="12">
        <v>99</v>
      </c>
      <c r="C112" s="13">
        <f t="shared" si="4"/>
        <v>46813</v>
      </c>
      <c r="D112" s="13" t="str">
        <f>TEXT(Table42[[#This Row],[Payment Date]],"YYYY")</f>
        <v>2028</v>
      </c>
      <c r="E112" s="14">
        <f t="shared" si="5"/>
        <v>60525.79541073447</v>
      </c>
      <c r="F112" s="14">
        <f t="shared" si="3"/>
        <v>250</v>
      </c>
      <c r="G112" s="14">
        <f>Table42[[#This Row],[Monthly Contribution]]+Table42[[#This Row],[Beginning Balance]]</f>
        <v>60775.79541073447</v>
      </c>
      <c r="H112" s="14">
        <f>Table42[[#This Row],[New Balance]]*($E$8/$E$7)</f>
        <v>506.4649617561206</v>
      </c>
      <c r="I112" s="14">
        <f>Table42[[#This Row],[Beginning Balance]]+Table42[[#This Row],[Monthly Contribution]]+Table42[[#This Row],[Interest Earned]]</f>
        <v>61282.260372490593</v>
      </c>
      <c r="J112" s="14">
        <f>J111+Table42[[#This Row],[Interest Earned]]</f>
        <v>26532.260372490582</v>
      </c>
      <c r="K112" s="30"/>
    </row>
    <row r="113" spans="2:11" x14ac:dyDescent="0.25">
      <c r="B113" s="12">
        <v>100</v>
      </c>
      <c r="C113" s="13">
        <f t="shared" si="4"/>
        <v>46844</v>
      </c>
      <c r="D113" s="13" t="str">
        <f>TEXT(Table42[[#This Row],[Payment Date]],"YYYY")</f>
        <v>2028</v>
      </c>
      <c r="E113" s="14">
        <f t="shared" si="5"/>
        <v>61282.260372490593</v>
      </c>
      <c r="F113" s="14">
        <f t="shared" si="3"/>
        <v>250</v>
      </c>
      <c r="G113" s="14">
        <f>Table42[[#This Row],[Monthly Contribution]]+Table42[[#This Row],[Beginning Balance]]</f>
        <v>61532.260372490593</v>
      </c>
      <c r="H113" s="14">
        <f>Table42[[#This Row],[New Balance]]*($E$8/$E$7)</f>
        <v>512.76883643742156</v>
      </c>
      <c r="I113" s="14">
        <f>Table42[[#This Row],[Beginning Balance]]+Table42[[#This Row],[Monthly Contribution]]+Table42[[#This Row],[Interest Earned]]</f>
        <v>62045.029208928012</v>
      </c>
      <c r="J113" s="14">
        <f>J112+Table42[[#This Row],[Interest Earned]]</f>
        <v>27045.029208928005</v>
      </c>
      <c r="K113" s="30"/>
    </row>
    <row r="114" spans="2:11" x14ac:dyDescent="0.25">
      <c r="B114" s="12">
        <v>101</v>
      </c>
      <c r="C114" s="13">
        <f t="shared" si="4"/>
        <v>46874</v>
      </c>
      <c r="D114" s="13" t="str">
        <f>TEXT(Table42[[#This Row],[Payment Date]],"YYYY")</f>
        <v>2028</v>
      </c>
      <c r="E114" s="14">
        <f t="shared" si="5"/>
        <v>62045.029208928012</v>
      </c>
      <c r="F114" s="14">
        <f t="shared" si="3"/>
        <v>250</v>
      </c>
      <c r="G114" s="14">
        <f>Table42[[#This Row],[Monthly Contribution]]+Table42[[#This Row],[Beginning Balance]]</f>
        <v>62295.029208928012</v>
      </c>
      <c r="H114" s="14">
        <f>Table42[[#This Row],[New Balance]]*($E$8/$E$7)</f>
        <v>519.12524340773348</v>
      </c>
      <c r="I114" s="14">
        <f>Table42[[#This Row],[Beginning Balance]]+Table42[[#This Row],[Monthly Contribution]]+Table42[[#This Row],[Interest Earned]]</f>
        <v>62814.154452335744</v>
      </c>
      <c r="J114" s="14">
        <f>J113+Table42[[#This Row],[Interest Earned]]</f>
        <v>27564.154452335737</v>
      </c>
      <c r="K114" s="30"/>
    </row>
    <row r="115" spans="2:11" x14ac:dyDescent="0.25">
      <c r="B115" s="12">
        <v>102</v>
      </c>
      <c r="C115" s="13">
        <f t="shared" si="4"/>
        <v>46905</v>
      </c>
      <c r="D115" s="13" t="str">
        <f>TEXT(Table42[[#This Row],[Payment Date]],"YYYY")</f>
        <v>2028</v>
      </c>
      <c r="E115" s="14">
        <f t="shared" si="5"/>
        <v>62814.154452335744</v>
      </c>
      <c r="F115" s="14">
        <f t="shared" si="3"/>
        <v>250</v>
      </c>
      <c r="G115" s="14">
        <f>Table42[[#This Row],[Monthly Contribution]]+Table42[[#This Row],[Beginning Balance]]</f>
        <v>63064.154452335744</v>
      </c>
      <c r="H115" s="14">
        <f>Table42[[#This Row],[New Balance]]*($E$8/$E$7)</f>
        <v>525.53462043613115</v>
      </c>
      <c r="I115" s="14">
        <f>Table42[[#This Row],[Beginning Balance]]+Table42[[#This Row],[Monthly Contribution]]+Table42[[#This Row],[Interest Earned]]</f>
        <v>63589.689072771878</v>
      </c>
      <c r="J115" s="14">
        <f>J114+Table42[[#This Row],[Interest Earned]]</f>
        <v>28089.689072771867</v>
      </c>
      <c r="K115" s="30"/>
    </row>
    <row r="116" spans="2:11" x14ac:dyDescent="0.25">
      <c r="B116" s="12">
        <v>103</v>
      </c>
      <c r="C116" s="13">
        <f t="shared" si="4"/>
        <v>46935</v>
      </c>
      <c r="D116" s="13" t="str">
        <f>TEXT(Table42[[#This Row],[Payment Date]],"YYYY")</f>
        <v>2028</v>
      </c>
      <c r="E116" s="14">
        <f t="shared" si="5"/>
        <v>63589.689072771878</v>
      </c>
      <c r="F116" s="14">
        <f t="shared" si="3"/>
        <v>250</v>
      </c>
      <c r="G116" s="14">
        <f>Table42[[#This Row],[Monthly Contribution]]+Table42[[#This Row],[Beginning Balance]]</f>
        <v>63839.689072771878</v>
      </c>
      <c r="H116" s="14">
        <f>Table42[[#This Row],[New Balance]]*($E$8/$E$7)</f>
        <v>531.99740893976559</v>
      </c>
      <c r="I116" s="14">
        <f>Table42[[#This Row],[Beginning Balance]]+Table42[[#This Row],[Monthly Contribution]]+Table42[[#This Row],[Interest Earned]]</f>
        <v>64371.686481711644</v>
      </c>
      <c r="J116" s="14">
        <f>J115+Table42[[#This Row],[Interest Earned]]</f>
        <v>28621.686481711633</v>
      </c>
      <c r="K116" s="30"/>
    </row>
    <row r="117" spans="2:11" x14ac:dyDescent="0.25">
      <c r="B117" s="12">
        <v>104</v>
      </c>
      <c r="C117" s="13">
        <f t="shared" si="4"/>
        <v>46966</v>
      </c>
      <c r="D117" s="13" t="str">
        <f>TEXT(Table42[[#This Row],[Payment Date]],"YYYY")</f>
        <v>2028</v>
      </c>
      <c r="E117" s="14">
        <f t="shared" si="5"/>
        <v>64371.686481711644</v>
      </c>
      <c r="F117" s="14">
        <f t="shared" si="3"/>
        <v>250</v>
      </c>
      <c r="G117" s="14">
        <f>Table42[[#This Row],[Monthly Contribution]]+Table42[[#This Row],[Beginning Balance]]</f>
        <v>64621.686481711644</v>
      </c>
      <c r="H117" s="14">
        <f>Table42[[#This Row],[New Balance]]*($E$8/$E$7)</f>
        <v>538.51405401426371</v>
      </c>
      <c r="I117" s="14">
        <f>Table42[[#This Row],[Beginning Balance]]+Table42[[#This Row],[Monthly Contribution]]+Table42[[#This Row],[Interest Earned]]</f>
        <v>65160.200535725904</v>
      </c>
      <c r="J117" s="14">
        <f>J116+Table42[[#This Row],[Interest Earned]]</f>
        <v>29160.200535725897</v>
      </c>
      <c r="K117" s="30"/>
    </row>
    <row r="118" spans="2:11" x14ac:dyDescent="0.25">
      <c r="B118" s="12">
        <v>105</v>
      </c>
      <c r="C118" s="13">
        <f t="shared" si="4"/>
        <v>46997</v>
      </c>
      <c r="D118" s="13" t="str">
        <f>TEXT(Table42[[#This Row],[Payment Date]],"YYYY")</f>
        <v>2028</v>
      </c>
      <c r="E118" s="14">
        <f t="shared" si="5"/>
        <v>65160.200535725904</v>
      </c>
      <c r="F118" s="14">
        <f t="shared" si="3"/>
        <v>250</v>
      </c>
      <c r="G118" s="14">
        <f>Table42[[#This Row],[Monthly Contribution]]+Table42[[#This Row],[Beginning Balance]]</f>
        <v>65410.200535725904</v>
      </c>
      <c r="H118" s="14">
        <f>Table42[[#This Row],[New Balance]]*($E$8/$E$7)</f>
        <v>545.08500446438256</v>
      </c>
      <c r="I118" s="14">
        <f>Table42[[#This Row],[Beginning Balance]]+Table42[[#This Row],[Monthly Contribution]]+Table42[[#This Row],[Interest Earned]]</f>
        <v>65955.285540190293</v>
      </c>
      <c r="J118" s="14">
        <f>J117+Table42[[#This Row],[Interest Earned]]</f>
        <v>29705.285540190278</v>
      </c>
      <c r="K118" s="30"/>
    </row>
    <row r="119" spans="2:11" x14ac:dyDescent="0.25">
      <c r="B119" s="12">
        <v>106</v>
      </c>
      <c r="C119" s="13">
        <f t="shared" si="4"/>
        <v>47027</v>
      </c>
      <c r="D119" s="13" t="str">
        <f>TEXT(Table42[[#This Row],[Payment Date]],"YYYY")</f>
        <v>2028</v>
      </c>
      <c r="E119" s="14">
        <f t="shared" si="5"/>
        <v>65955.285540190293</v>
      </c>
      <c r="F119" s="14">
        <f t="shared" si="3"/>
        <v>250</v>
      </c>
      <c r="G119" s="14">
        <f>Table42[[#This Row],[Monthly Contribution]]+Table42[[#This Row],[Beginning Balance]]</f>
        <v>66205.285540190293</v>
      </c>
      <c r="H119" s="14">
        <f>Table42[[#This Row],[New Balance]]*($E$8/$E$7)</f>
        <v>551.71071283491915</v>
      </c>
      <c r="I119" s="14">
        <f>Table42[[#This Row],[Beginning Balance]]+Table42[[#This Row],[Monthly Contribution]]+Table42[[#This Row],[Interest Earned]]</f>
        <v>66756.996253025209</v>
      </c>
      <c r="J119" s="14">
        <f>J118+Table42[[#This Row],[Interest Earned]]</f>
        <v>30256.996253025198</v>
      </c>
      <c r="K119" s="30"/>
    </row>
    <row r="120" spans="2:11" x14ac:dyDescent="0.25">
      <c r="B120" s="12">
        <v>107</v>
      </c>
      <c r="C120" s="13">
        <f t="shared" si="4"/>
        <v>47058</v>
      </c>
      <c r="D120" s="13" t="str">
        <f>TEXT(Table42[[#This Row],[Payment Date]],"YYYY")</f>
        <v>2028</v>
      </c>
      <c r="E120" s="14">
        <f t="shared" si="5"/>
        <v>66756.996253025209</v>
      </c>
      <c r="F120" s="14">
        <f t="shared" si="3"/>
        <v>250</v>
      </c>
      <c r="G120" s="14">
        <f>Table42[[#This Row],[Monthly Contribution]]+Table42[[#This Row],[Beginning Balance]]</f>
        <v>67006.996253025209</v>
      </c>
      <c r="H120" s="14">
        <f>Table42[[#This Row],[New Balance]]*($E$8/$E$7)</f>
        <v>558.3916354418767</v>
      </c>
      <c r="I120" s="14">
        <f>Table42[[#This Row],[Beginning Balance]]+Table42[[#This Row],[Monthly Contribution]]+Table42[[#This Row],[Interest Earned]]</f>
        <v>67565.387888467085</v>
      </c>
      <c r="J120" s="14">
        <f>J119+Table42[[#This Row],[Interest Earned]]</f>
        <v>30815.387888467074</v>
      </c>
      <c r="K120" s="30"/>
    </row>
    <row r="121" spans="2:11" x14ac:dyDescent="0.25">
      <c r="B121" s="12">
        <v>108</v>
      </c>
      <c r="C121" s="13">
        <f t="shared" si="4"/>
        <v>47088</v>
      </c>
      <c r="D121" s="13" t="str">
        <f>TEXT(Table42[[#This Row],[Payment Date]],"YYYY")</f>
        <v>2028</v>
      </c>
      <c r="E121" s="14">
        <f t="shared" si="5"/>
        <v>67565.387888467085</v>
      </c>
      <c r="F121" s="14">
        <f t="shared" si="3"/>
        <v>250</v>
      </c>
      <c r="G121" s="14">
        <f>Table42[[#This Row],[Monthly Contribution]]+Table42[[#This Row],[Beginning Balance]]</f>
        <v>67815.387888467085</v>
      </c>
      <c r="H121" s="14">
        <f>Table42[[#This Row],[New Balance]]*($E$8/$E$7)</f>
        <v>565.12823240389241</v>
      </c>
      <c r="I121" s="14">
        <f>Table42[[#This Row],[Beginning Balance]]+Table42[[#This Row],[Monthly Contribution]]+Table42[[#This Row],[Interest Earned]]</f>
        <v>68380.516120870976</v>
      </c>
      <c r="J121" s="14">
        <f>J120+Table42[[#This Row],[Interest Earned]]</f>
        <v>31380.516120870965</v>
      </c>
      <c r="K121" s="30">
        <f>Table42[[#This Row],[Ending Balance]]</f>
        <v>68380.516120870976</v>
      </c>
    </row>
    <row r="122" spans="2:11" x14ac:dyDescent="0.25">
      <c r="B122" s="12">
        <v>109</v>
      </c>
      <c r="C122" s="13">
        <f t="shared" si="4"/>
        <v>47119</v>
      </c>
      <c r="D122" s="13" t="str">
        <f>TEXT(Table42[[#This Row],[Payment Date]],"YYYY")</f>
        <v>2029</v>
      </c>
      <c r="E122" s="14">
        <f t="shared" si="5"/>
        <v>68380.516120870976</v>
      </c>
      <c r="F122" s="14">
        <f t="shared" si="3"/>
        <v>250</v>
      </c>
      <c r="G122" s="14">
        <f>Table42[[#This Row],[Monthly Contribution]]+Table42[[#This Row],[Beginning Balance]]</f>
        <v>68630.516120870976</v>
      </c>
      <c r="H122" s="14">
        <f>Table42[[#This Row],[New Balance]]*($E$8/$E$7)</f>
        <v>571.92096767392479</v>
      </c>
      <c r="I122" s="14">
        <f>Table42[[#This Row],[Beginning Balance]]+Table42[[#This Row],[Monthly Contribution]]+Table42[[#This Row],[Interest Earned]]</f>
        <v>69202.437088544903</v>
      </c>
      <c r="J122" s="14">
        <f>J121+Table42[[#This Row],[Interest Earned]]</f>
        <v>31952.437088544892</v>
      </c>
      <c r="K122" s="30"/>
    </row>
    <row r="123" spans="2:11" x14ac:dyDescent="0.25">
      <c r="B123" s="12">
        <v>110</v>
      </c>
      <c r="C123" s="13">
        <f t="shared" si="4"/>
        <v>47150</v>
      </c>
      <c r="D123" s="13" t="str">
        <f>TEXT(Table42[[#This Row],[Payment Date]],"YYYY")</f>
        <v>2029</v>
      </c>
      <c r="E123" s="14">
        <f t="shared" si="5"/>
        <v>69202.437088544903</v>
      </c>
      <c r="F123" s="14">
        <f t="shared" si="3"/>
        <v>250</v>
      </c>
      <c r="G123" s="14">
        <f>Table42[[#This Row],[Monthly Contribution]]+Table42[[#This Row],[Beginning Balance]]</f>
        <v>69452.437088544903</v>
      </c>
      <c r="H123" s="14">
        <f>Table42[[#This Row],[New Balance]]*($E$8/$E$7)</f>
        <v>578.77030907120752</v>
      </c>
      <c r="I123" s="14">
        <f>Table42[[#This Row],[Beginning Balance]]+Table42[[#This Row],[Monthly Contribution]]+Table42[[#This Row],[Interest Earned]]</f>
        <v>70031.207397616105</v>
      </c>
      <c r="J123" s="14">
        <f>J122+Table42[[#This Row],[Interest Earned]]</f>
        <v>32531.207397616097</v>
      </c>
      <c r="K123" s="30"/>
    </row>
    <row r="124" spans="2:11" x14ac:dyDescent="0.25">
      <c r="B124" s="12">
        <v>111</v>
      </c>
      <c r="C124" s="13">
        <f t="shared" si="4"/>
        <v>47178</v>
      </c>
      <c r="D124" s="13" t="str">
        <f>TEXT(Table42[[#This Row],[Payment Date]],"YYYY")</f>
        <v>2029</v>
      </c>
      <c r="E124" s="14">
        <f t="shared" si="5"/>
        <v>70031.207397616105</v>
      </c>
      <c r="F124" s="14">
        <f t="shared" si="3"/>
        <v>250</v>
      </c>
      <c r="G124" s="14">
        <f>Table42[[#This Row],[Monthly Contribution]]+Table42[[#This Row],[Beginning Balance]]</f>
        <v>70281.207397616105</v>
      </c>
      <c r="H124" s="14">
        <f>Table42[[#This Row],[New Balance]]*($E$8/$E$7)</f>
        <v>585.67672831346749</v>
      </c>
      <c r="I124" s="14">
        <f>Table42[[#This Row],[Beginning Balance]]+Table42[[#This Row],[Monthly Contribution]]+Table42[[#This Row],[Interest Earned]]</f>
        <v>70866.884125929573</v>
      </c>
      <c r="J124" s="14">
        <f>J123+Table42[[#This Row],[Interest Earned]]</f>
        <v>33116.884125929566</v>
      </c>
      <c r="K124" s="30"/>
    </row>
    <row r="125" spans="2:11" x14ac:dyDescent="0.25">
      <c r="B125" s="12">
        <v>112</v>
      </c>
      <c r="C125" s="13">
        <f t="shared" si="4"/>
        <v>47209</v>
      </c>
      <c r="D125" s="13" t="str">
        <f>TEXT(Table42[[#This Row],[Payment Date]],"YYYY")</f>
        <v>2029</v>
      </c>
      <c r="E125" s="14">
        <f t="shared" si="5"/>
        <v>70866.884125929573</v>
      </c>
      <c r="F125" s="14">
        <f t="shared" si="3"/>
        <v>250</v>
      </c>
      <c r="G125" s="14">
        <f>Table42[[#This Row],[Monthly Contribution]]+Table42[[#This Row],[Beginning Balance]]</f>
        <v>71116.884125929573</v>
      </c>
      <c r="H125" s="14">
        <f>Table42[[#This Row],[New Balance]]*($E$8/$E$7)</f>
        <v>592.64070104941311</v>
      </c>
      <c r="I125" s="14">
        <f>Table42[[#This Row],[Beginning Balance]]+Table42[[#This Row],[Monthly Contribution]]+Table42[[#This Row],[Interest Earned]]</f>
        <v>71709.524826978988</v>
      </c>
      <c r="J125" s="14">
        <f>J124+Table42[[#This Row],[Interest Earned]]</f>
        <v>33709.524826978981</v>
      </c>
      <c r="K125" s="30"/>
    </row>
    <row r="126" spans="2:11" x14ac:dyDescent="0.25">
      <c r="B126" s="12">
        <v>113</v>
      </c>
      <c r="C126" s="13">
        <f t="shared" si="4"/>
        <v>47239</v>
      </c>
      <c r="D126" s="13" t="str">
        <f>TEXT(Table42[[#This Row],[Payment Date]],"YYYY")</f>
        <v>2029</v>
      </c>
      <c r="E126" s="14">
        <f t="shared" si="5"/>
        <v>71709.524826978988</v>
      </c>
      <c r="F126" s="14">
        <f t="shared" si="3"/>
        <v>250</v>
      </c>
      <c r="G126" s="14">
        <f>Table42[[#This Row],[Monthly Contribution]]+Table42[[#This Row],[Beginning Balance]]</f>
        <v>71959.524826978988</v>
      </c>
      <c r="H126" s="14">
        <f>Table42[[#This Row],[New Balance]]*($E$8/$E$7)</f>
        <v>599.66270689149155</v>
      </c>
      <c r="I126" s="14">
        <f>Table42[[#This Row],[Beginning Balance]]+Table42[[#This Row],[Monthly Contribution]]+Table42[[#This Row],[Interest Earned]]</f>
        <v>72559.187533870485</v>
      </c>
      <c r="J126" s="14">
        <f>J125+Table42[[#This Row],[Interest Earned]]</f>
        <v>34309.18753387047</v>
      </c>
      <c r="K126" s="30"/>
    </row>
    <row r="127" spans="2:11" x14ac:dyDescent="0.25">
      <c r="B127" s="12">
        <v>114</v>
      </c>
      <c r="C127" s="13">
        <f t="shared" si="4"/>
        <v>47270</v>
      </c>
      <c r="D127" s="13" t="str">
        <f>TEXT(Table42[[#This Row],[Payment Date]],"YYYY")</f>
        <v>2029</v>
      </c>
      <c r="E127" s="14">
        <f t="shared" si="5"/>
        <v>72559.187533870485</v>
      </c>
      <c r="F127" s="14">
        <f t="shared" si="3"/>
        <v>250</v>
      </c>
      <c r="G127" s="14">
        <f>Table42[[#This Row],[Monthly Contribution]]+Table42[[#This Row],[Beginning Balance]]</f>
        <v>72809.187533870485</v>
      </c>
      <c r="H127" s="14">
        <f>Table42[[#This Row],[New Balance]]*($E$8/$E$7)</f>
        <v>606.74322944892072</v>
      </c>
      <c r="I127" s="14">
        <f>Table42[[#This Row],[Beginning Balance]]+Table42[[#This Row],[Monthly Contribution]]+Table42[[#This Row],[Interest Earned]]</f>
        <v>73415.930763319411</v>
      </c>
      <c r="J127" s="14">
        <f>J126+Table42[[#This Row],[Interest Earned]]</f>
        <v>34915.930763319389</v>
      </c>
      <c r="K127" s="30"/>
    </row>
    <row r="128" spans="2:11" x14ac:dyDescent="0.25">
      <c r="B128" s="12">
        <v>115</v>
      </c>
      <c r="C128" s="13">
        <f t="shared" si="4"/>
        <v>47300</v>
      </c>
      <c r="D128" s="13" t="str">
        <f>TEXT(Table42[[#This Row],[Payment Date]],"YYYY")</f>
        <v>2029</v>
      </c>
      <c r="E128" s="14">
        <f t="shared" si="5"/>
        <v>73415.930763319411</v>
      </c>
      <c r="F128" s="14">
        <f t="shared" si="3"/>
        <v>250</v>
      </c>
      <c r="G128" s="14">
        <f>Table42[[#This Row],[Monthly Contribution]]+Table42[[#This Row],[Beginning Balance]]</f>
        <v>73665.930763319411</v>
      </c>
      <c r="H128" s="14">
        <f>Table42[[#This Row],[New Balance]]*($E$8/$E$7)</f>
        <v>613.88275636099513</v>
      </c>
      <c r="I128" s="14">
        <f>Table42[[#This Row],[Beginning Balance]]+Table42[[#This Row],[Monthly Contribution]]+Table42[[#This Row],[Interest Earned]]</f>
        <v>74279.813519680407</v>
      </c>
      <c r="J128" s="14">
        <f>J127+Table42[[#This Row],[Interest Earned]]</f>
        <v>35529.813519680385</v>
      </c>
      <c r="K128" s="30"/>
    </row>
    <row r="129" spans="2:11" x14ac:dyDescent="0.25">
      <c r="B129" s="12">
        <v>116</v>
      </c>
      <c r="C129" s="13">
        <f t="shared" si="4"/>
        <v>47331</v>
      </c>
      <c r="D129" s="13" t="str">
        <f>TEXT(Table42[[#This Row],[Payment Date]],"YYYY")</f>
        <v>2029</v>
      </c>
      <c r="E129" s="14">
        <f t="shared" si="5"/>
        <v>74279.813519680407</v>
      </c>
      <c r="F129" s="14">
        <f t="shared" si="3"/>
        <v>250</v>
      </c>
      <c r="G129" s="14">
        <f>Table42[[#This Row],[Monthly Contribution]]+Table42[[#This Row],[Beginning Balance]]</f>
        <v>74529.813519680407</v>
      </c>
      <c r="H129" s="14">
        <f>Table42[[#This Row],[New Balance]]*($E$8/$E$7)</f>
        <v>621.08177933067009</v>
      </c>
      <c r="I129" s="14">
        <f>Table42[[#This Row],[Beginning Balance]]+Table42[[#This Row],[Monthly Contribution]]+Table42[[#This Row],[Interest Earned]]</f>
        <v>75150.89529901107</v>
      </c>
      <c r="J129" s="14">
        <f>J128+Table42[[#This Row],[Interest Earned]]</f>
        <v>36150.895299011056</v>
      </c>
      <c r="K129" s="30"/>
    </row>
    <row r="130" spans="2:11" x14ac:dyDescent="0.25">
      <c r="B130" s="12">
        <v>117</v>
      </c>
      <c r="C130" s="13">
        <f t="shared" si="4"/>
        <v>47362</v>
      </c>
      <c r="D130" s="13" t="str">
        <f>TEXT(Table42[[#This Row],[Payment Date]],"YYYY")</f>
        <v>2029</v>
      </c>
      <c r="E130" s="14">
        <f t="shared" si="5"/>
        <v>75150.89529901107</v>
      </c>
      <c r="F130" s="14">
        <f t="shared" si="3"/>
        <v>250</v>
      </c>
      <c r="G130" s="14">
        <f>Table42[[#This Row],[Monthly Contribution]]+Table42[[#This Row],[Beginning Balance]]</f>
        <v>75400.89529901107</v>
      </c>
      <c r="H130" s="14">
        <f>Table42[[#This Row],[New Balance]]*($E$8/$E$7)</f>
        <v>628.34079415842552</v>
      </c>
      <c r="I130" s="14">
        <f>Table42[[#This Row],[Beginning Balance]]+Table42[[#This Row],[Monthly Contribution]]+Table42[[#This Row],[Interest Earned]]</f>
        <v>76029.2360931695</v>
      </c>
      <c r="J130" s="14">
        <f>J129+Table42[[#This Row],[Interest Earned]]</f>
        <v>36779.236093169478</v>
      </c>
      <c r="K130" s="30"/>
    </row>
    <row r="131" spans="2:11" x14ac:dyDescent="0.25">
      <c r="B131" s="12">
        <v>118</v>
      </c>
      <c r="C131" s="13">
        <f t="shared" si="4"/>
        <v>47392</v>
      </c>
      <c r="D131" s="13" t="str">
        <f>TEXT(Table42[[#This Row],[Payment Date]],"YYYY")</f>
        <v>2029</v>
      </c>
      <c r="E131" s="14">
        <f t="shared" si="5"/>
        <v>76029.2360931695</v>
      </c>
      <c r="F131" s="14">
        <f t="shared" si="3"/>
        <v>250</v>
      </c>
      <c r="G131" s="14">
        <f>Table42[[#This Row],[Monthly Contribution]]+Table42[[#This Row],[Beginning Balance]]</f>
        <v>76279.2360931695</v>
      </c>
      <c r="H131" s="14">
        <f>Table42[[#This Row],[New Balance]]*($E$8/$E$7)</f>
        <v>635.66030077641244</v>
      </c>
      <c r="I131" s="14">
        <f>Table42[[#This Row],[Beginning Balance]]+Table42[[#This Row],[Monthly Contribution]]+Table42[[#This Row],[Interest Earned]]</f>
        <v>76914.896393945906</v>
      </c>
      <c r="J131" s="14">
        <f>J130+Table42[[#This Row],[Interest Earned]]</f>
        <v>37414.896393945892</v>
      </c>
      <c r="K131" s="30"/>
    </row>
    <row r="132" spans="2:11" x14ac:dyDescent="0.25">
      <c r="B132" s="12">
        <v>119</v>
      </c>
      <c r="C132" s="13">
        <f t="shared" si="4"/>
        <v>47423</v>
      </c>
      <c r="D132" s="13" t="str">
        <f>TEXT(Table42[[#This Row],[Payment Date]],"YYYY")</f>
        <v>2029</v>
      </c>
      <c r="E132" s="14">
        <f t="shared" si="5"/>
        <v>76914.896393945906</v>
      </c>
      <c r="F132" s="14">
        <f t="shared" si="3"/>
        <v>250</v>
      </c>
      <c r="G132" s="14">
        <f>Table42[[#This Row],[Monthly Contribution]]+Table42[[#This Row],[Beginning Balance]]</f>
        <v>77164.896393945906</v>
      </c>
      <c r="H132" s="14">
        <f>Table42[[#This Row],[New Balance]]*($E$8/$E$7)</f>
        <v>643.04080328288251</v>
      </c>
      <c r="I132" s="14">
        <f>Table42[[#This Row],[Beginning Balance]]+Table42[[#This Row],[Monthly Contribution]]+Table42[[#This Row],[Interest Earned]]</f>
        <v>77807.937197228792</v>
      </c>
      <c r="J132" s="14">
        <f>J131+Table42[[#This Row],[Interest Earned]]</f>
        <v>38057.937197228777</v>
      </c>
      <c r="K132" s="30"/>
    </row>
    <row r="133" spans="2:11" x14ac:dyDescent="0.25">
      <c r="B133" s="12">
        <v>120</v>
      </c>
      <c r="C133" s="13">
        <f t="shared" si="4"/>
        <v>47453</v>
      </c>
      <c r="D133" s="13" t="str">
        <f>TEXT(Table42[[#This Row],[Payment Date]],"YYYY")</f>
        <v>2029</v>
      </c>
      <c r="E133" s="14">
        <f t="shared" si="5"/>
        <v>77807.937197228792</v>
      </c>
      <c r="F133" s="14">
        <f t="shared" si="3"/>
        <v>250</v>
      </c>
      <c r="G133" s="14">
        <f>Table42[[#This Row],[Monthly Contribution]]+Table42[[#This Row],[Beginning Balance]]</f>
        <v>78057.937197228792</v>
      </c>
      <c r="H133" s="14">
        <f>Table42[[#This Row],[New Balance]]*($E$8/$E$7)</f>
        <v>650.48280997690654</v>
      </c>
      <c r="I133" s="14">
        <f>Table42[[#This Row],[Beginning Balance]]+Table42[[#This Row],[Monthly Contribution]]+Table42[[#This Row],[Interest Earned]]</f>
        <v>78708.420007205699</v>
      </c>
      <c r="J133" s="14">
        <f>J132+Table42[[#This Row],[Interest Earned]]</f>
        <v>38708.420007205685</v>
      </c>
      <c r="K133" s="30">
        <f>Table42[[#This Row],[Ending Balance]]</f>
        <v>78708.420007205699</v>
      </c>
    </row>
    <row r="134" spans="2:11" x14ac:dyDescent="0.25">
      <c r="B134" s="12">
        <v>121</v>
      </c>
      <c r="C134" s="13">
        <f t="shared" si="4"/>
        <v>47484</v>
      </c>
      <c r="D134" s="13" t="str">
        <f>TEXT(Table42[[#This Row],[Payment Date]],"YYYY")</f>
        <v>2030</v>
      </c>
      <c r="E134" s="14">
        <f t="shared" si="5"/>
        <v>78708.420007205699</v>
      </c>
      <c r="F134" s="14">
        <f t="shared" si="3"/>
        <v>250</v>
      </c>
      <c r="G134" s="14">
        <f>Table42[[#This Row],[Monthly Contribution]]+Table42[[#This Row],[Beginning Balance]]</f>
        <v>78958.420007205699</v>
      </c>
      <c r="H134" s="14">
        <f>Table42[[#This Row],[New Balance]]*($E$8/$E$7)</f>
        <v>657.98683339338083</v>
      </c>
      <c r="I134" s="14">
        <f>Table42[[#This Row],[Beginning Balance]]+Table42[[#This Row],[Monthly Contribution]]+Table42[[#This Row],[Interest Earned]]</f>
        <v>79616.406840599084</v>
      </c>
      <c r="J134" s="14">
        <f>J133+Table42[[#This Row],[Interest Earned]]</f>
        <v>39366.406840599062</v>
      </c>
      <c r="K134" s="30"/>
    </row>
    <row r="135" spans="2:11" x14ac:dyDescent="0.25">
      <c r="B135" s="12">
        <v>122</v>
      </c>
      <c r="C135" s="13">
        <f t="shared" si="4"/>
        <v>47515</v>
      </c>
      <c r="D135" s="13" t="str">
        <f>TEXT(Table42[[#This Row],[Payment Date]],"YYYY")</f>
        <v>2030</v>
      </c>
      <c r="E135" s="14">
        <f t="shared" si="5"/>
        <v>79616.406840599084</v>
      </c>
      <c r="F135" s="14">
        <f t="shared" si="3"/>
        <v>250</v>
      </c>
      <c r="G135" s="14">
        <f>Table42[[#This Row],[Monthly Contribution]]+Table42[[#This Row],[Beginning Balance]]</f>
        <v>79866.406840599084</v>
      </c>
      <c r="H135" s="14">
        <f>Table42[[#This Row],[New Balance]]*($E$8/$E$7)</f>
        <v>665.5533903383257</v>
      </c>
      <c r="I135" s="14">
        <f>Table42[[#This Row],[Beginning Balance]]+Table42[[#This Row],[Monthly Contribution]]+Table42[[#This Row],[Interest Earned]]</f>
        <v>80531.960230937402</v>
      </c>
      <c r="J135" s="14">
        <f>J134+Table42[[#This Row],[Interest Earned]]</f>
        <v>40031.960230937388</v>
      </c>
      <c r="K135" s="30"/>
    </row>
    <row r="136" spans="2:11" x14ac:dyDescent="0.25">
      <c r="B136" s="12">
        <v>123</v>
      </c>
      <c r="C136" s="13">
        <f t="shared" si="4"/>
        <v>47543</v>
      </c>
      <c r="D136" s="13" t="str">
        <f>TEXT(Table42[[#This Row],[Payment Date]],"YYYY")</f>
        <v>2030</v>
      </c>
      <c r="E136" s="14">
        <f t="shared" si="5"/>
        <v>80531.960230937402</v>
      </c>
      <c r="F136" s="14">
        <f t="shared" si="3"/>
        <v>250</v>
      </c>
      <c r="G136" s="14">
        <f>Table42[[#This Row],[Monthly Contribution]]+Table42[[#This Row],[Beginning Balance]]</f>
        <v>80781.960230937402</v>
      </c>
      <c r="H136" s="14">
        <f>Table42[[#This Row],[New Balance]]*($E$8/$E$7)</f>
        <v>673.18300192447839</v>
      </c>
      <c r="I136" s="14">
        <f>Table42[[#This Row],[Beginning Balance]]+Table42[[#This Row],[Monthly Contribution]]+Table42[[#This Row],[Interest Earned]]</f>
        <v>81455.143232861883</v>
      </c>
      <c r="J136" s="14">
        <f>J135+Table42[[#This Row],[Interest Earned]]</f>
        <v>40705.143232861868</v>
      </c>
      <c r="K136" s="30"/>
    </row>
    <row r="137" spans="2:11" x14ac:dyDescent="0.25">
      <c r="B137" s="12">
        <v>124</v>
      </c>
      <c r="C137" s="13">
        <f t="shared" si="4"/>
        <v>47574</v>
      </c>
      <c r="D137" s="13" t="str">
        <f>TEXT(Table42[[#This Row],[Payment Date]],"YYYY")</f>
        <v>2030</v>
      </c>
      <c r="E137" s="14">
        <f t="shared" si="5"/>
        <v>81455.143232861883</v>
      </c>
      <c r="F137" s="14">
        <f t="shared" si="3"/>
        <v>250</v>
      </c>
      <c r="G137" s="14">
        <f>Table42[[#This Row],[Monthly Contribution]]+Table42[[#This Row],[Beginning Balance]]</f>
        <v>81705.143232861883</v>
      </c>
      <c r="H137" s="14">
        <f>Table42[[#This Row],[New Balance]]*($E$8/$E$7)</f>
        <v>680.87619360718236</v>
      </c>
      <c r="I137" s="14">
        <f>Table42[[#This Row],[Beginning Balance]]+Table42[[#This Row],[Monthly Contribution]]+Table42[[#This Row],[Interest Earned]]</f>
        <v>82386.019426469065</v>
      </c>
      <c r="J137" s="14">
        <f>J136+Table42[[#This Row],[Interest Earned]]</f>
        <v>41386.019426469051</v>
      </c>
      <c r="K137" s="30"/>
    </row>
    <row r="138" spans="2:11" x14ac:dyDescent="0.25">
      <c r="B138" s="12">
        <v>125</v>
      </c>
      <c r="C138" s="13">
        <f t="shared" si="4"/>
        <v>47604</v>
      </c>
      <c r="D138" s="13" t="str">
        <f>TEXT(Table42[[#This Row],[Payment Date]],"YYYY")</f>
        <v>2030</v>
      </c>
      <c r="E138" s="14">
        <f t="shared" si="5"/>
        <v>82386.019426469065</v>
      </c>
      <c r="F138" s="14">
        <f t="shared" si="3"/>
        <v>250</v>
      </c>
      <c r="G138" s="14">
        <f>Table42[[#This Row],[Monthly Contribution]]+Table42[[#This Row],[Beginning Balance]]</f>
        <v>82636.019426469065</v>
      </c>
      <c r="H138" s="14">
        <f>Table42[[#This Row],[New Balance]]*($E$8/$E$7)</f>
        <v>688.63349522057558</v>
      </c>
      <c r="I138" s="14">
        <f>Table42[[#This Row],[Beginning Balance]]+Table42[[#This Row],[Monthly Contribution]]+Table42[[#This Row],[Interest Earned]]</f>
        <v>83324.652921689645</v>
      </c>
      <c r="J138" s="14">
        <f>J137+Table42[[#This Row],[Interest Earned]]</f>
        <v>42074.652921689623</v>
      </c>
      <c r="K138" s="30"/>
    </row>
    <row r="139" spans="2:11" x14ac:dyDescent="0.25">
      <c r="B139" s="12">
        <v>126</v>
      </c>
      <c r="C139" s="13">
        <f t="shared" si="4"/>
        <v>47635</v>
      </c>
      <c r="D139" s="13" t="str">
        <f>TEXT(Table42[[#This Row],[Payment Date]],"YYYY")</f>
        <v>2030</v>
      </c>
      <c r="E139" s="14">
        <f t="shared" si="5"/>
        <v>83324.652921689645</v>
      </c>
      <c r="F139" s="14">
        <f t="shared" si="3"/>
        <v>250</v>
      </c>
      <c r="G139" s="14">
        <f>Table42[[#This Row],[Monthly Contribution]]+Table42[[#This Row],[Beginning Balance]]</f>
        <v>83574.652921689645</v>
      </c>
      <c r="H139" s="14">
        <f>Table42[[#This Row],[New Balance]]*($E$8/$E$7)</f>
        <v>696.45544101408041</v>
      </c>
      <c r="I139" s="14">
        <f>Table42[[#This Row],[Beginning Balance]]+Table42[[#This Row],[Monthly Contribution]]+Table42[[#This Row],[Interest Earned]]</f>
        <v>84271.10836270373</v>
      </c>
      <c r="J139" s="14">
        <f>J138+Table42[[#This Row],[Interest Earned]]</f>
        <v>42771.108362703701</v>
      </c>
      <c r="K139" s="30"/>
    </row>
    <row r="140" spans="2:11" x14ac:dyDescent="0.25">
      <c r="B140" s="12">
        <v>127</v>
      </c>
      <c r="C140" s="13">
        <f t="shared" si="4"/>
        <v>47665</v>
      </c>
      <c r="D140" s="13" t="str">
        <f>TEXT(Table42[[#This Row],[Payment Date]],"YYYY")</f>
        <v>2030</v>
      </c>
      <c r="E140" s="14">
        <f t="shared" si="5"/>
        <v>84271.10836270373</v>
      </c>
      <c r="F140" s="14">
        <f t="shared" si="3"/>
        <v>250</v>
      </c>
      <c r="G140" s="14">
        <f>Table42[[#This Row],[Monthly Contribution]]+Table42[[#This Row],[Beginning Balance]]</f>
        <v>84521.10836270373</v>
      </c>
      <c r="H140" s="14">
        <f>Table42[[#This Row],[New Balance]]*($E$8/$E$7)</f>
        <v>704.34256968919772</v>
      </c>
      <c r="I140" s="14">
        <f>Table42[[#This Row],[Beginning Balance]]+Table42[[#This Row],[Monthly Contribution]]+Table42[[#This Row],[Interest Earned]]</f>
        <v>85225.450932392923</v>
      </c>
      <c r="J140" s="14">
        <f>J139+Table42[[#This Row],[Interest Earned]]</f>
        <v>43475.450932392901</v>
      </c>
      <c r="K140" s="30"/>
    </row>
    <row r="141" spans="2:11" x14ac:dyDescent="0.25">
      <c r="B141" s="12">
        <v>128</v>
      </c>
      <c r="C141" s="13">
        <f t="shared" si="4"/>
        <v>47696</v>
      </c>
      <c r="D141" s="13" t="str">
        <f>TEXT(Table42[[#This Row],[Payment Date]],"YYYY")</f>
        <v>2030</v>
      </c>
      <c r="E141" s="14">
        <f t="shared" si="5"/>
        <v>85225.450932392923</v>
      </c>
      <c r="F141" s="14">
        <f t="shared" si="3"/>
        <v>250</v>
      </c>
      <c r="G141" s="14">
        <f>Table42[[#This Row],[Monthly Contribution]]+Table42[[#This Row],[Beginning Balance]]</f>
        <v>85475.450932392923</v>
      </c>
      <c r="H141" s="14">
        <f>Table42[[#This Row],[New Balance]]*($E$8/$E$7)</f>
        <v>712.29542443660773</v>
      </c>
      <c r="I141" s="14">
        <f>Table42[[#This Row],[Beginning Balance]]+Table42[[#This Row],[Monthly Contribution]]+Table42[[#This Row],[Interest Earned]]</f>
        <v>86187.746356829535</v>
      </c>
      <c r="J141" s="14">
        <f>J140+Table42[[#This Row],[Interest Earned]]</f>
        <v>44187.746356829506</v>
      </c>
      <c r="K141" s="30"/>
    </row>
    <row r="142" spans="2:11" x14ac:dyDescent="0.25">
      <c r="B142" s="12">
        <v>129</v>
      </c>
      <c r="C142" s="13">
        <f t="shared" si="4"/>
        <v>47727</v>
      </c>
      <c r="D142" s="13" t="str">
        <f>TEXT(Table42[[#This Row],[Payment Date]],"YYYY")</f>
        <v>2030</v>
      </c>
      <c r="E142" s="14">
        <f t="shared" si="5"/>
        <v>86187.746356829535</v>
      </c>
      <c r="F142" s="14">
        <f t="shared" ref="F142:F205" si="6">$E$6</f>
        <v>250</v>
      </c>
      <c r="G142" s="14">
        <f>Table42[[#This Row],[Monthly Contribution]]+Table42[[#This Row],[Beginning Balance]]</f>
        <v>86437.746356829535</v>
      </c>
      <c r="H142" s="14">
        <f>Table42[[#This Row],[New Balance]]*($E$8/$E$7)</f>
        <v>720.31455297357945</v>
      </c>
      <c r="I142" s="14">
        <f>Table42[[#This Row],[Beginning Balance]]+Table42[[#This Row],[Monthly Contribution]]+Table42[[#This Row],[Interest Earned]]</f>
        <v>87158.060909803113</v>
      </c>
      <c r="J142" s="14">
        <f>J141+Table42[[#This Row],[Interest Earned]]</f>
        <v>44908.060909803084</v>
      </c>
      <c r="K142" s="30"/>
    </row>
    <row r="143" spans="2:11" x14ac:dyDescent="0.25">
      <c r="B143" s="12">
        <v>130</v>
      </c>
      <c r="C143" s="13">
        <f t="shared" si="4"/>
        <v>47757</v>
      </c>
      <c r="D143" s="13" t="str">
        <f>TEXT(Table42[[#This Row],[Payment Date]],"YYYY")</f>
        <v>2030</v>
      </c>
      <c r="E143" s="14">
        <f t="shared" si="5"/>
        <v>87158.060909803113</v>
      </c>
      <c r="F143" s="14">
        <f t="shared" si="6"/>
        <v>250</v>
      </c>
      <c r="G143" s="14">
        <f>Table42[[#This Row],[Monthly Contribution]]+Table42[[#This Row],[Beginning Balance]]</f>
        <v>87408.060909803113</v>
      </c>
      <c r="H143" s="14">
        <f>Table42[[#This Row],[New Balance]]*($E$8/$E$7)</f>
        <v>728.40050758169264</v>
      </c>
      <c r="I143" s="14">
        <f>Table42[[#This Row],[Beginning Balance]]+Table42[[#This Row],[Monthly Contribution]]+Table42[[#This Row],[Interest Earned]]</f>
        <v>88136.461417384809</v>
      </c>
      <c r="J143" s="14">
        <f>J142+Table42[[#This Row],[Interest Earned]]</f>
        <v>45636.461417384773</v>
      </c>
      <c r="K143" s="30"/>
    </row>
    <row r="144" spans="2:11" x14ac:dyDescent="0.25">
      <c r="B144" s="12">
        <v>131</v>
      </c>
      <c r="C144" s="13">
        <f t="shared" ref="C144:C207" si="7">EDATE(C143,1)</f>
        <v>47788</v>
      </c>
      <c r="D144" s="13" t="str">
        <f>TEXT(Table42[[#This Row],[Payment Date]],"YYYY")</f>
        <v>2030</v>
      </c>
      <c r="E144" s="14">
        <f t="shared" ref="E144:E207" si="8">I143</f>
        <v>88136.461417384809</v>
      </c>
      <c r="F144" s="14">
        <f t="shared" si="6"/>
        <v>250</v>
      </c>
      <c r="G144" s="14">
        <f>Table42[[#This Row],[Monthly Contribution]]+Table42[[#This Row],[Beginning Balance]]</f>
        <v>88386.461417384809</v>
      </c>
      <c r="H144" s="14">
        <f>Table42[[#This Row],[New Balance]]*($E$8/$E$7)</f>
        <v>736.55384514487343</v>
      </c>
      <c r="I144" s="14">
        <f>Table42[[#This Row],[Beginning Balance]]+Table42[[#This Row],[Monthly Contribution]]+Table42[[#This Row],[Interest Earned]]</f>
        <v>89123.015262529676</v>
      </c>
      <c r="J144" s="14">
        <f>J143+Table42[[#This Row],[Interest Earned]]</f>
        <v>46373.015262529647</v>
      </c>
      <c r="K144" s="30"/>
    </row>
    <row r="145" spans="2:11" x14ac:dyDescent="0.25">
      <c r="B145" s="12">
        <v>132</v>
      </c>
      <c r="C145" s="13">
        <f t="shared" si="7"/>
        <v>47818</v>
      </c>
      <c r="D145" s="13" t="str">
        <f>TEXT(Table42[[#This Row],[Payment Date]],"YYYY")</f>
        <v>2030</v>
      </c>
      <c r="E145" s="14">
        <f t="shared" si="8"/>
        <v>89123.015262529676</v>
      </c>
      <c r="F145" s="14">
        <f t="shared" si="6"/>
        <v>250</v>
      </c>
      <c r="G145" s="14">
        <f>Table42[[#This Row],[Monthly Contribution]]+Table42[[#This Row],[Beginning Balance]]</f>
        <v>89373.015262529676</v>
      </c>
      <c r="H145" s="14">
        <f>Table42[[#This Row],[New Balance]]*($E$8/$E$7)</f>
        <v>744.77512718774733</v>
      </c>
      <c r="I145" s="14">
        <f>Table42[[#This Row],[Beginning Balance]]+Table42[[#This Row],[Monthly Contribution]]+Table42[[#This Row],[Interest Earned]]</f>
        <v>90117.790389717426</v>
      </c>
      <c r="J145" s="14">
        <f>J144+Table42[[#This Row],[Interest Earned]]</f>
        <v>47117.790389717396</v>
      </c>
      <c r="K145" s="30">
        <f>Table42[[#This Row],[Ending Balance]]</f>
        <v>90117.790389717426</v>
      </c>
    </row>
    <row r="146" spans="2:11" x14ac:dyDescent="0.25">
      <c r="B146" s="12">
        <v>133</v>
      </c>
      <c r="C146" s="13">
        <f t="shared" si="7"/>
        <v>47849</v>
      </c>
      <c r="D146" s="13" t="str">
        <f>TEXT(Table42[[#This Row],[Payment Date]],"YYYY")</f>
        <v>2031</v>
      </c>
      <c r="E146" s="14">
        <f t="shared" si="8"/>
        <v>90117.790389717426</v>
      </c>
      <c r="F146" s="14">
        <f t="shared" si="6"/>
        <v>250</v>
      </c>
      <c r="G146" s="14">
        <f>Table42[[#This Row],[Monthly Contribution]]+Table42[[#This Row],[Beginning Balance]]</f>
        <v>90367.790389717426</v>
      </c>
      <c r="H146" s="14">
        <f>Table42[[#This Row],[New Balance]]*($E$8/$E$7)</f>
        <v>753.06491991431187</v>
      </c>
      <c r="I146" s="14">
        <f>Table42[[#This Row],[Beginning Balance]]+Table42[[#This Row],[Monthly Contribution]]+Table42[[#This Row],[Interest Earned]]</f>
        <v>91120.855309631734</v>
      </c>
      <c r="J146" s="14">
        <f>J145+Table42[[#This Row],[Interest Earned]]</f>
        <v>47870.855309631712</v>
      </c>
      <c r="K146" s="30"/>
    </row>
    <row r="147" spans="2:11" x14ac:dyDescent="0.25">
      <c r="B147" s="12">
        <v>134</v>
      </c>
      <c r="C147" s="13">
        <f t="shared" si="7"/>
        <v>47880</v>
      </c>
      <c r="D147" s="13" t="str">
        <f>TEXT(Table42[[#This Row],[Payment Date]],"YYYY")</f>
        <v>2031</v>
      </c>
      <c r="E147" s="14">
        <f t="shared" si="8"/>
        <v>91120.855309631734</v>
      </c>
      <c r="F147" s="14">
        <f t="shared" si="6"/>
        <v>250</v>
      </c>
      <c r="G147" s="14">
        <f>Table42[[#This Row],[Monthly Contribution]]+Table42[[#This Row],[Beginning Balance]]</f>
        <v>91370.855309631734</v>
      </c>
      <c r="H147" s="14">
        <f>Table42[[#This Row],[New Balance]]*($E$8/$E$7)</f>
        <v>761.42379424693115</v>
      </c>
      <c r="I147" s="14">
        <f>Table42[[#This Row],[Beginning Balance]]+Table42[[#This Row],[Monthly Contribution]]+Table42[[#This Row],[Interest Earned]]</f>
        <v>92132.279103878667</v>
      </c>
      <c r="J147" s="14">
        <f>J146+Table42[[#This Row],[Interest Earned]]</f>
        <v>48632.279103878645</v>
      </c>
      <c r="K147" s="30"/>
    </row>
    <row r="148" spans="2:11" x14ac:dyDescent="0.25">
      <c r="B148" s="12">
        <v>135</v>
      </c>
      <c r="C148" s="13">
        <f t="shared" si="7"/>
        <v>47908</v>
      </c>
      <c r="D148" s="13" t="str">
        <f>TEXT(Table42[[#This Row],[Payment Date]],"YYYY")</f>
        <v>2031</v>
      </c>
      <c r="E148" s="14">
        <f t="shared" si="8"/>
        <v>92132.279103878667</v>
      </c>
      <c r="F148" s="14">
        <f t="shared" si="6"/>
        <v>250</v>
      </c>
      <c r="G148" s="14">
        <f>Table42[[#This Row],[Monthly Contribution]]+Table42[[#This Row],[Beginning Balance]]</f>
        <v>92382.279103878667</v>
      </c>
      <c r="H148" s="14">
        <f>Table42[[#This Row],[New Balance]]*($E$8/$E$7)</f>
        <v>769.85232586565553</v>
      </c>
      <c r="I148" s="14">
        <f>Table42[[#This Row],[Beginning Balance]]+Table42[[#This Row],[Monthly Contribution]]+Table42[[#This Row],[Interest Earned]]</f>
        <v>93152.131429744317</v>
      </c>
      <c r="J148" s="14">
        <f>J147+Table42[[#This Row],[Interest Earned]]</f>
        <v>49402.131429744302</v>
      </c>
      <c r="K148" s="30"/>
    </row>
    <row r="149" spans="2:11" x14ac:dyDescent="0.25">
      <c r="B149" s="12">
        <v>136</v>
      </c>
      <c r="C149" s="13">
        <f t="shared" si="7"/>
        <v>47939</v>
      </c>
      <c r="D149" s="13" t="str">
        <f>TEXT(Table42[[#This Row],[Payment Date]],"YYYY")</f>
        <v>2031</v>
      </c>
      <c r="E149" s="14">
        <f t="shared" si="8"/>
        <v>93152.131429744317</v>
      </c>
      <c r="F149" s="14">
        <f t="shared" si="6"/>
        <v>250</v>
      </c>
      <c r="G149" s="14">
        <f>Table42[[#This Row],[Monthly Contribution]]+Table42[[#This Row],[Beginning Balance]]</f>
        <v>93402.131429744317</v>
      </c>
      <c r="H149" s="14">
        <f>Table42[[#This Row],[New Balance]]*($E$8/$E$7)</f>
        <v>778.35109524786935</v>
      </c>
      <c r="I149" s="14">
        <f>Table42[[#This Row],[Beginning Balance]]+Table42[[#This Row],[Monthly Contribution]]+Table42[[#This Row],[Interest Earned]]</f>
        <v>94180.482524992185</v>
      </c>
      <c r="J149" s="14">
        <f>J148+Table42[[#This Row],[Interest Earned]]</f>
        <v>50180.482524992171</v>
      </c>
      <c r="K149" s="30"/>
    </row>
    <row r="150" spans="2:11" x14ac:dyDescent="0.25">
      <c r="B150" s="12">
        <v>137</v>
      </c>
      <c r="C150" s="13">
        <f t="shared" si="7"/>
        <v>47969</v>
      </c>
      <c r="D150" s="13" t="str">
        <f>TEXT(Table42[[#This Row],[Payment Date]],"YYYY")</f>
        <v>2031</v>
      </c>
      <c r="E150" s="14">
        <f t="shared" si="8"/>
        <v>94180.482524992185</v>
      </c>
      <c r="F150" s="14">
        <f t="shared" si="6"/>
        <v>250</v>
      </c>
      <c r="G150" s="14">
        <f>Table42[[#This Row],[Monthly Contribution]]+Table42[[#This Row],[Beginning Balance]]</f>
        <v>94430.482524992185</v>
      </c>
      <c r="H150" s="14">
        <f>Table42[[#This Row],[New Balance]]*($E$8/$E$7)</f>
        <v>786.92068770826825</v>
      </c>
      <c r="I150" s="14">
        <f>Table42[[#This Row],[Beginning Balance]]+Table42[[#This Row],[Monthly Contribution]]+Table42[[#This Row],[Interest Earned]]</f>
        <v>95217.403212700447</v>
      </c>
      <c r="J150" s="14">
        <f>J149+Table42[[#This Row],[Interest Earned]]</f>
        <v>50967.403212700439</v>
      </c>
      <c r="K150" s="30"/>
    </row>
    <row r="151" spans="2:11" x14ac:dyDescent="0.25">
      <c r="B151" s="12">
        <v>138</v>
      </c>
      <c r="C151" s="13">
        <f t="shared" si="7"/>
        <v>48000</v>
      </c>
      <c r="D151" s="13" t="str">
        <f>TEXT(Table42[[#This Row],[Payment Date]],"YYYY")</f>
        <v>2031</v>
      </c>
      <c r="E151" s="14">
        <f t="shared" si="8"/>
        <v>95217.403212700447</v>
      </c>
      <c r="F151" s="14">
        <f t="shared" si="6"/>
        <v>250</v>
      </c>
      <c r="G151" s="14">
        <f>Table42[[#This Row],[Monthly Contribution]]+Table42[[#This Row],[Beginning Balance]]</f>
        <v>95467.403212700447</v>
      </c>
      <c r="H151" s="14">
        <f>Table42[[#This Row],[New Balance]]*($E$8/$E$7)</f>
        <v>795.56169343917043</v>
      </c>
      <c r="I151" s="14">
        <f>Table42[[#This Row],[Beginning Balance]]+Table42[[#This Row],[Monthly Contribution]]+Table42[[#This Row],[Interest Earned]]</f>
        <v>96262.964906139619</v>
      </c>
      <c r="J151" s="14">
        <f>J150+Table42[[#This Row],[Interest Earned]]</f>
        <v>51762.964906139612</v>
      </c>
      <c r="K151" s="30"/>
    </row>
    <row r="152" spans="2:11" x14ac:dyDescent="0.25">
      <c r="B152" s="12">
        <v>139</v>
      </c>
      <c r="C152" s="13">
        <f t="shared" si="7"/>
        <v>48030</v>
      </c>
      <c r="D152" s="13" t="str">
        <f>TEXT(Table42[[#This Row],[Payment Date]],"YYYY")</f>
        <v>2031</v>
      </c>
      <c r="E152" s="14">
        <f t="shared" si="8"/>
        <v>96262.964906139619</v>
      </c>
      <c r="F152" s="14">
        <f t="shared" si="6"/>
        <v>250</v>
      </c>
      <c r="G152" s="14">
        <f>Table42[[#This Row],[Monthly Contribution]]+Table42[[#This Row],[Beginning Balance]]</f>
        <v>96512.964906139619</v>
      </c>
      <c r="H152" s="14">
        <f>Table42[[#This Row],[New Balance]]*($E$8/$E$7)</f>
        <v>804.27470755116349</v>
      </c>
      <c r="I152" s="14">
        <f>Table42[[#This Row],[Beginning Balance]]+Table42[[#This Row],[Monthly Contribution]]+Table42[[#This Row],[Interest Earned]]</f>
        <v>97317.239613690777</v>
      </c>
      <c r="J152" s="14">
        <f>J151+Table42[[#This Row],[Interest Earned]]</f>
        <v>52567.239613690777</v>
      </c>
      <c r="K152" s="30"/>
    </row>
    <row r="153" spans="2:11" x14ac:dyDescent="0.25">
      <c r="B153" s="12">
        <v>140</v>
      </c>
      <c r="C153" s="13">
        <f t="shared" si="7"/>
        <v>48061</v>
      </c>
      <c r="D153" s="13" t="str">
        <f>TEXT(Table42[[#This Row],[Payment Date]],"YYYY")</f>
        <v>2031</v>
      </c>
      <c r="E153" s="14">
        <f t="shared" si="8"/>
        <v>97317.239613690777</v>
      </c>
      <c r="F153" s="14">
        <f t="shared" si="6"/>
        <v>250</v>
      </c>
      <c r="G153" s="14">
        <f>Table42[[#This Row],[Monthly Contribution]]+Table42[[#This Row],[Beginning Balance]]</f>
        <v>97567.239613690777</v>
      </c>
      <c r="H153" s="14">
        <f>Table42[[#This Row],[New Balance]]*($E$8/$E$7)</f>
        <v>813.06033011408977</v>
      </c>
      <c r="I153" s="14">
        <f>Table42[[#This Row],[Beginning Balance]]+Table42[[#This Row],[Monthly Contribution]]+Table42[[#This Row],[Interest Earned]]</f>
        <v>98380.299943804872</v>
      </c>
      <c r="J153" s="14">
        <f>J152+Table42[[#This Row],[Interest Earned]]</f>
        <v>53380.299943804865</v>
      </c>
      <c r="K153" s="30"/>
    </row>
    <row r="154" spans="2:11" x14ac:dyDescent="0.25">
      <c r="B154" s="12">
        <v>141</v>
      </c>
      <c r="C154" s="13">
        <f t="shared" si="7"/>
        <v>48092</v>
      </c>
      <c r="D154" s="13" t="str">
        <f>TEXT(Table42[[#This Row],[Payment Date]],"YYYY")</f>
        <v>2031</v>
      </c>
      <c r="E154" s="14">
        <f t="shared" si="8"/>
        <v>98380.299943804872</v>
      </c>
      <c r="F154" s="14">
        <f t="shared" si="6"/>
        <v>250</v>
      </c>
      <c r="G154" s="14">
        <f>Table42[[#This Row],[Monthly Contribution]]+Table42[[#This Row],[Beginning Balance]]</f>
        <v>98630.299943804872</v>
      </c>
      <c r="H154" s="14">
        <f>Table42[[#This Row],[New Balance]]*($E$8/$E$7)</f>
        <v>821.91916619837389</v>
      </c>
      <c r="I154" s="14">
        <f>Table42[[#This Row],[Beginning Balance]]+Table42[[#This Row],[Monthly Contribution]]+Table42[[#This Row],[Interest Earned]]</f>
        <v>99452.219110003251</v>
      </c>
      <c r="J154" s="14">
        <f>J153+Table42[[#This Row],[Interest Earned]]</f>
        <v>54202.219110003236</v>
      </c>
      <c r="K154" s="30"/>
    </row>
    <row r="155" spans="2:11" x14ac:dyDescent="0.25">
      <c r="B155" s="12">
        <v>142</v>
      </c>
      <c r="C155" s="13">
        <f t="shared" si="7"/>
        <v>48122</v>
      </c>
      <c r="D155" s="13" t="str">
        <f>TEXT(Table42[[#This Row],[Payment Date]],"YYYY")</f>
        <v>2031</v>
      </c>
      <c r="E155" s="14">
        <f t="shared" si="8"/>
        <v>99452.219110003251</v>
      </c>
      <c r="F155" s="14">
        <f t="shared" si="6"/>
        <v>250</v>
      </c>
      <c r="G155" s="14">
        <f>Table42[[#This Row],[Monthly Contribution]]+Table42[[#This Row],[Beginning Balance]]</f>
        <v>99702.219110003251</v>
      </c>
      <c r="H155" s="14">
        <f>Table42[[#This Row],[New Balance]]*($E$8/$E$7)</f>
        <v>830.85182591669377</v>
      </c>
      <c r="I155" s="14">
        <f>Table42[[#This Row],[Beginning Balance]]+Table42[[#This Row],[Monthly Contribution]]+Table42[[#This Row],[Interest Earned]]</f>
        <v>100533.07093591994</v>
      </c>
      <c r="J155" s="14">
        <f>J154+Table42[[#This Row],[Interest Earned]]</f>
        <v>55033.070935919932</v>
      </c>
      <c r="K155" s="30"/>
    </row>
    <row r="156" spans="2:11" x14ac:dyDescent="0.25">
      <c r="B156" s="12">
        <v>143</v>
      </c>
      <c r="C156" s="13">
        <f t="shared" si="7"/>
        <v>48153</v>
      </c>
      <c r="D156" s="13" t="str">
        <f>TEXT(Table42[[#This Row],[Payment Date]],"YYYY")</f>
        <v>2031</v>
      </c>
      <c r="E156" s="14">
        <f t="shared" si="8"/>
        <v>100533.07093591994</v>
      </c>
      <c r="F156" s="14">
        <f t="shared" si="6"/>
        <v>250</v>
      </c>
      <c r="G156" s="14">
        <f>Table42[[#This Row],[Monthly Contribution]]+Table42[[#This Row],[Beginning Balance]]</f>
        <v>100783.07093591994</v>
      </c>
      <c r="H156" s="14">
        <f>Table42[[#This Row],[New Balance]]*($E$8/$E$7)</f>
        <v>839.85892446599951</v>
      </c>
      <c r="I156" s="14">
        <f>Table42[[#This Row],[Beginning Balance]]+Table42[[#This Row],[Monthly Contribution]]+Table42[[#This Row],[Interest Earned]]</f>
        <v>101622.92986038594</v>
      </c>
      <c r="J156" s="14">
        <f>J155+Table42[[#This Row],[Interest Earned]]</f>
        <v>55872.929860385928</v>
      </c>
      <c r="K156" s="30"/>
    </row>
    <row r="157" spans="2:11" x14ac:dyDescent="0.25">
      <c r="B157" s="12">
        <v>144</v>
      </c>
      <c r="C157" s="13">
        <f t="shared" si="7"/>
        <v>48183</v>
      </c>
      <c r="D157" s="13" t="str">
        <f>TEXT(Table42[[#This Row],[Payment Date]],"YYYY")</f>
        <v>2031</v>
      </c>
      <c r="E157" s="14">
        <f t="shared" si="8"/>
        <v>101622.92986038594</v>
      </c>
      <c r="F157" s="14">
        <f t="shared" si="6"/>
        <v>250</v>
      </c>
      <c r="G157" s="14">
        <f>Table42[[#This Row],[Monthly Contribution]]+Table42[[#This Row],[Beginning Balance]]</f>
        <v>101872.92986038594</v>
      </c>
      <c r="H157" s="14">
        <f>Table42[[#This Row],[New Balance]]*($E$8/$E$7)</f>
        <v>848.94108216988275</v>
      </c>
      <c r="I157" s="14">
        <f>Table42[[#This Row],[Beginning Balance]]+Table42[[#This Row],[Monthly Contribution]]+Table42[[#This Row],[Interest Earned]]</f>
        <v>102721.87094255582</v>
      </c>
      <c r="J157" s="14">
        <f>J156+Table42[[#This Row],[Interest Earned]]</f>
        <v>56721.870942555812</v>
      </c>
      <c r="K157" s="30">
        <f>Table42[[#This Row],[Ending Balance]]</f>
        <v>102721.87094255582</v>
      </c>
    </row>
    <row r="158" spans="2:11" x14ac:dyDescent="0.25">
      <c r="B158" s="12">
        <v>145</v>
      </c>
      <c r="C158" s="13">
        <f t="shared" si="7"/>
        <v>48214</v>
      </c>
      <c r="D158" s="13" t="str">
        <f>TEXT(Table42[[#This Row],[Payment Date]],"YYYY")</f>
        <v>2032</v>
      </c>
      <c r="E158" s="14">
        <f t="shared" si="8"/>
        <v>102721.87094255582</v>
      </c>
      <c r="F158" s="14">
        <f t="shared" si="6"/>
        <v>250</v>
      </c>
      <c r="G158" s="14">
        <f>Table42[[#This Row],[Monthly Contribution]]+Table42[[#This Row],[Beginning Balance]]</f>
        <v>102971.87094255582</v>
      </c>
      <c r="H158" s="14">
        <f>Table42[[#This Row],[New Balance]]*($E$8/$E$7)</f>
        <v>858.0989245212985</v>
      </c>
      <c r="I158" s="14">
        <f>Table42[[#This Row],[Beginning Balance]]+Table42[[#This Row],[Monthly Contribution]]+Table42[[#This Row],[Interest Earned]]</f>
        <v>103829.96986707712</v>
      </c>
      <c r="J158" s="14">
        <f>J157+Table42[[#This Row],[Interest Earned]]</f>
        <v>57579.96986707711</v>
      </c>
      <c r="K158" s="30"/>
    </row>
    <row r="159" spans="2:11" x14ac:dyDescent="0.25">
      <c r="B159" s="12">
        <v>146</v>
      </c>
      <c r="C159" s="13">
        <f t="shared" si="7"/>
        <v>48245</v>
      </c>
      <c r="D159" s="13" t="str">
        <f>TEXT(Table42[[#This Row],[Payment Date]],"YYYY")</f>
        <v>2032</v>
      </c>
      <c r="E159" s="14">
        <f t="shared" si="8"/>
        <v>103829.96986707712</v>
      </c>
      <c r="F159" s="14">
        <f t="shared" si="6"/>
        <v>250</v>
      </c>
      <c r="G159" s="14">
        <f>Table42[[#This Row],[Monthly Contribution]]+Table42[[#This Row],[Beginning Balance]]</f>
        <v>104079.96986707712</v>
      </c>
      <c r="H159" s="14">
        <f>Table42[[#This Row],[New Balance]]*($E$8/$E$7)</f>
        <v>867.33308222564267</v>
      </c>
      <c r="I159" s="14">
        <f>Table42[[#This Row],[Beginning Balance]]+Table42[[#This Row],[Monthly Contribution]]+Table42[[#This Row],[Interest Earned]]</f>
        <v>104947.30294930276</v>
      </c>
      <c r="J159" s="14">
        <f>J158+Table42[[#This Row],[Interest Earned]]</f>
        <v>58447.30294930275</v>
      </c>
      <c r="K159" s="30"/>
    </row>
    <row r="160" spans="2:11" x14ac:dyDescent="0.25">
      <c r="B160" s="12">
        <v>147</v>
      </c>
      <c r="C160" s="13">
        <f t="shared" si="7"/>
        <v>48274</v>
      </c>
      <c r="D160" s="13" t="str">
        <f>TEXT(Table42[[#This Row],[Payment Date]],"YYYY")</f>
        <v>2032</v>
      </c>
      <c r="E160" s="14">
        <f t="shared" si="8"/>
        <v>104947.30294930276</v>
      </c>
      <c r="F160" s="14">
        <f t="shared" si="6"/>
        <v>250</v>
      </c>
      <c r="G160" s="14">
        <f>Table42[[#This Row],[Monthly Contribution]]+Table42[[#This Row],[Beginning Balance]]</f>
        <v>105197.30294930276</v>
      </c>
      <c r="H160" s="14">
        <f>Table42[[#This Row],[New Balance]]*($E$8/$E$7)</f>
        <v>876.64419124418964</v>
      </c>
      <c r="I160" s="14">
        <f>Table42[[#This Row],[Beginning Balance]]+Table42[[#This Row],[Monthly Contribution]]+Table42[[#This Row],[Interest Earned]]</f>
        <v>106073.94714054695</v>
      </c>
      <c r="J160" s="14">
        <f>J159+Table42[[#This Row],[Interest Earned]]</f>
        <v>59323.947140546938</v>
      </c>
      <c r="K160" s="30"/>
    </row>
    <row r="161" spans="2:11" x14ac:dyDescent="0.25">
      <c r="B161" s="12">
        <v>148</v>
      </c>
      <c r="C161" s="13">
        <f t="shared" si="7"/>
        <v>48305</v>
      </c>
      <c r="D161" s="13" t="str">
        <f>TEXT(Table42[[#This Row],[Payment Date]],"YYYY")</f>
        <v>2032</v>
      </c>
      <c r="E161" s="14">
        <f t="shared" si="8"/>
        <v>106073.94714054695</v>
      </c>
      <c r="F161" s="14">
        <f t="shared" si="6"/>
        <v>250</v>
      </c>
      <c r="G161" s="14">
        <f>Table42[[#This Row],[Monthly Contribution]]+Table42[[#This Row],[Beginning Balance]]</f>
        <v>106323.94714054695</v>
      </c>
      <c r="H161" s="14">
        <f>Table42[[#This Row],[New Balance]]*($E$8/$E$7)</f>
        <v>886.03289283789127</v>
      </c>
      <c r="I161" s="14">
        <f>Table42[[#This Row],[Beginning Balance]]+Table42[[#This Row],[Monthly Contribution]]+Table42[[#This Row],[Interest Earned]]</f>
        <v>107209.98003338484</v>
      </c>
      <c r="J161" s="14">
        <f>J160+Table42[[#This Row],[Interest Earned]]</f>
        <v>60209.980033384825</v>
      </c>
      <c r="K161" s="30"/>
    </row>
    <row r="162" spans="2:11" x14ac:dyDescent="0.25">
      <c r="B162" s="12">
        <v>149</v>
      </c>
      <c r="C162" s="13">
        <f t="shared" si="7"/>
        <v>48335</v>
      </c>
      <c r="D162" s="13" t="str">
        <f>TEXT(Table42[[#This Row],[Payment Date]],"YYYY")</f>
        <v>2032</v>
      </c>
      <c r="E162" s="14">
        <f t="shared" si="8"/>
        <v>107209.98003338484</v>
      </c>
      <c r="F162" s="14">
        <f t="shared" si="6"/>
        <v>250</v>
      </c>
      <c r="G162" s="14">
        <f>Table42[[#This Row],[Monthly Contribution]]+Table42[[#This Row],[Beginning Balance]]</f>
        <v>107459.98003338484</v>
      </c>
      <c r="H162" s="14">
        <f>Table42[[#This Row],[New Balance]]*($E$8/$E$7)</f>
        <v>895.49983361154034</v>
      </c>
      <c r="I162" s="14">
        <f>Table42[[#This Row],[Beginning Balance]]+Table42[[#This Row],[Monthly Contribution]]+Table42[[#This Row],[Interest Earned]]</f>
        <v>108355.47986699638</v>
      </c>
      <c r="J162" s="14">
        <f>J161+Table42[[#This Row],[Interest Earned]]</f>
        <v>61105.479866996364</v>
      </c>
      <c r="K162" s="30"/>
    </row>
    <row r="163" spans="2:11" x14ac:dyDescent="0.25">
      <c r="B163" s="12">
        <v>150</v>
      </c>
      <c r="C163" s="13">
        <f t="shared" si="7"/>
        <v>48366</v>
      </c>
      <c r="D163" s="13" t="str">
        <f>TEXT(Table42[[#This Row],[Payment Date]],"YYYY")</f>
        <v>2032</v>
      </c>
      <c r="E163" s="14">
        <f t="shared" si="8"/>
        <v>108355.47986699638</v>
      </c>
      <c r="F163" s="14">
        <f t="shared" si="6"/>
        <v>250</v>
      </c>
      <c r="G163" s="14">
        <f>Table42[[#This Row],[Monthly Contribution]]+Table42[[#This Row],[Beginning Balance]]</f>
        <v>108605.47986699638</v>
      </c>
      <c r="H163" s="14">
        <f>Table42[[#This Row],[New Balance]]*($E$8/$E$7)</f>
        <v>905.04566555830309</v>
      </c>
      <c r="I163" s="14">
        <f>Table42[[#This Row],[Beginning Balance]]+Table42[[#This Row],[Monthly Contribution]]+Table42[[#This Row],[Interest Earned]]</f>
        <v>109510.52553255468</v>
      </c>
      <c r="J163" s="14">
        <f>J162+Table42[[#This Row],[Interest Earned]]</f>
        <v>62010.525532554668</v>
      </c>
      <c r="K163" s="30"/>
    </row>
    <row r="164" spans="2:11" x14ac:dyDescent="0.25">
      <c r="B164" s="12">
        <v>151</v>
      </c>
      <c r="C164" s="13">
        <f t="shared" si="7"/>
        <v>48396</v>
      </c>
      <c r="D164" s="13" t="str">
        <f>TEXT(Table42[[#This Row],[Payment Date]],"YYYY")</f>
        <v>2032</v>
      </c>
      <c r="E164" s="14">
        <f t="shared" si="8"/>
        <v>109510.52553255468</v>
      </c>
      <c r="F164" s="14">
        <f t="shared" si="6"/>
        <v>250</v>
      </c>
      <c r="G164" s="14">
        <f>Table42[[#This Row],[Monthly Contribution]]+Table42[[#This Row],[Beginning Balance]]</f>
        <v>109760.52553255468</v>
      </c>
      <c r="H164" s="14">
        <f>Table42[[#This Row],[New Balance]]*($E$8/$E$7)</f>
        <v>914.67104610462229</v>
      </c>
      <c r="I164" s="14">
        <f>Table42[[#This Row],[Beginning Balance]]+Table42[[#This Row],[Monthly Contribution]]+Table42[[#This Row],[Interest Earned]]</f>
        <v>110675.19657865929</v>
      </c>
      <c r="J164" s="14">
        <f>J163+Table42[[#This Row],[Interest Earned]]</f>
        <v>62925.196578659292</v>
      </c>
      <c r="K164" s="30"/>
    </row>
    <row r="165" spans="2:11" x14ac:dyDescent="0.25">
      <c r="B165" s="12">
        <v>152</v>
      </c>
      <c r="C165" s="13">
        <f t="shared" si="7"/>
        <v>48427</v>
      </c>
      <c r="D165" s="13" t="str">
        <f>TEXT(Table42[[#This Row],[Payment Date]],"YYYY")</f>
        <v>2032</v>
      </c>
      <c r="E165" s="14">
        <f t="shared" si="8"/>
        <v>110675.19657865929</v>
      </c>
      <c r="F165" s="14">
        <f t="shared" si="6"/>
        <v>250</v>
      </c>
      <c r="G165" s="14">
        <f>Table42[[#This Row],[Monthly Contribution]]+Table42[[#This Row],[Beginning Balance]]</f>
        <v>110925.19657865929</v>
      </c>
      <c r="H165" s="14">
        <f>Table42[[#This Row],[New Balance]]*($E$8/$E$7)</f>
        <v>924.37663815549411</v>
      </c>
      <c r="I165" s="14">
        <f>Table42[[#This Row],[Beginning Balance]]+Table42[[#This Row],[Monthly Contribution]]+Table42[[#This Row],[Interest Earned]]</f>
        <v>111849.57321681478</v>
      </c>
      <c r="J165" s="14">
        <f>J164+Table42[[#This Row],[Interest Earned]]</f>
        <v>63849.573216814788</v>
      </c>
      <c r="K165" s="30"/>
    </row>
    <row r="166" spans="2:11" x14ac:dyDescent="0.25">
      <c r="B166" s="12">
        <v>153</v>
      </c>
      <c r="C166" s="13">
        <f t="shared" si="7"/>
        <v>48458</v>
      </c>
      <c r="D166" s="13" t="str">
        <f>TEXT(Table42[[#This Row],[Payment Date]],"YYYY")</f>
        <v>2032</v>
      </c>
      <c r="E166" s="14">
        <f t="shared" si="8"/>
        <v>111849.57321681478</v>
      </c>
      <c r="F166" s="14">
        <f t="shared" si="6"/>
        <v>250</v>
      </c>
      <c r="G166" s="14">
        <f>Table42[[#This Row],[Monthly Contribution]]+Table42[[#This Row],[Beginning Balance]]</f>
        <v>112099.57321681478</v>
      </c>
      <c r="H166" s="14">
        <f>Table42[[#This Row],[New Balance]]*($E$8/$E$7)</f>
        <v>934.16311014012319</v>
      </c>
      <c r="I166" s="14">
        <f>Table42[[#This Row],[Beginning Balance]]+Table42[[#This Row],[Monthly Contribution]]+Table42[[#This Row],[Interest Earned]]</f>
        <v>113033.73632695491</v>
      </c>
      <c r="J166" s="14">
        <f>J165+Table42[[#This Row],[Interest Earned]]</f>
        <v>64783.73632695491</v>
      </c>
      <c r="K166" s="30"/>
    </row>
    <row r="167" spans="2:11" x14ac:dyDescent="0.25">
      <c r="B167" s="12">
        <v>154</v>
      </c>
      <c r="C167" s="13">
        <f t="shared" si="7"/>
        <v>48488</v>
      </c>
      <c r="D167" s="13" t="str">
        <f>TEXT(Table42[[#This Row],[Payment Date]],"YYYY")</f>
        <v>2032</v>
      </c>
      <c r="E167" s="14">
        <f t="shared" si="8"/>
        <v>113033.73632695491</v>
      </c>
      <c r="F167" s="14">
        <f t="shared" si="6"/>
        <v>250</v>
      </c>
      <c r="G167" s="14">
        <f>Table42[[#This Row],[Monthly Contribution]]+Table42[[#This Row],[Beginning Balance]]</f>
        <v>113283.73632695491</v>
      </c>
      <c r="H167" s="14">
        <f>Table42[[#This Row],[New Balance]]*($E$8/$E$7)</f>
        <v>944.03113605795761</v>
      </c>
      <c r="I167" s="14">
        <f>Table42[[#This Row],[Beginning Balance]]+Table42[[#This Row],[Monthly Contribution]]+Table42[[#This Row],[Interest Earned]]</f>
        <v>114227.76746301286</v>
      </c>
      <c r="J167" s="14">
        <f>J166+Table42[[#This Row],[Interest Earned]]</f>
        <v>65727.76746301286</v>
      </c>
      <c r="K167" s="30"/>
    </row>
    <row r="168" spans="2:11" x14ac:dyDescent="0.25">
      <c r="B168" s="12">
        <v>155</v>
      </c>
      <c r="C168" s="13">
        <f t="shared" si="7"/>
        <v>48519</v>
      </c>
      <c r="D168" s="13" t="str">
        <f>TEXT(Table42[[#This Row],[Payment Date]],"YYYY")</f>
        <v>2032</v>
      </c>
      <c r="E168" s="14">
        <f t="shared" si="8"/>
        <v>114227.76746301286</v>
      </c>
      <c r="F168" s="14">
        <f t="shared" si="6"/>
        <v>250</v>
      </c>
      <c r="G168" s="14">
        <f>Table42[[#This Row],[Monthly Contribution]]+Table42[[#This Row],[Beginning Balance]]</f>
        <v>114477.76746301286</v>
      </c>
      <c r="H168" s="14">
        <f>Table42[[#This Row],[New Balance]]*($E$8/$E$7)</f>
        <v>953.98139552510713</v>
      </c>
      <c r="I168" s="14">
        <f>Table42[[#This Row],[Beginning Balance]]+Table42[[#This Row],[Monthly Contribution]]+Table42[[#This Row],[Interest Earned]]</f>
        <v>115431.74885853796</v>
      </c>
      <c r="J168" s="14">
        <f>J167+Table42[[#This Row],[Interest Earned]]</f>
        <v>66681.748858537961</v>
      </c>
      <c r="K168" s="30"/>
    </row>
    <row r="169" spans="2:11" x14ac:dyDescent="0.25">
      <c r="B169" s="12">
        <v>156</v>
      </c>
      <c r="C169" s="13">
        <f t="shared" si="7"/>
        <v>48549</v>
      </c>
      <c r="D169" s="13" t="str">
        <f>TEXT(Table42[[#This Row],[Payment Date]],"YYYY")</f>
        <v>2032</v>
      </c>
      <c r="E169" s="14">
        <f t="shared" si="8"/>
        <v>115431.74885853796</v>
      </c>
      <c r="F169" s="14">
        <f t="shared" si="6"/>
        <v>250</v>
      </c>
      <c r="G169" s="14">
        <f>Table42[[#This Row],[Monthly Contribution]]+Table42[[#This Row],[Beginning Balance]]</f>
        <v>115681.74885853796</v>
      </c>
      <c r="H169" s="14">
        <f>Table42[[#This Row],[New Balance]]*($E$8/$E$7)</f>
        <v>964.01457382114961</v>
      </c>
      <c r="I169" s="14">
        <f>Table42[[#This Row],[Beginning Balance]]+Table42[[#This Row],[Monthly Contribution]]+Table42[[#This Row],[Interest Earned]]</f>
        <v>116645.7634323591</v>
      </c>
      <c r="J169" s="14">
        <f>J168+Table42[[#This Row],[Interest Earned]]</f>
        <v>67645.763432359105</v>
      </c>
      <c r="K169" s="30">
        <f>Table42[[#This Row],[Ending Balance]]</f>
        <v>116645.7634323591</v>
      </c>
    </row>
    <row r="170" spans="2:11" x14ac:dyDescent="0.25">
      <c r="B170" s="12">
        <v>157</v>
      </c>
      <c r="C170" s="13">
        <f t="shared" si="7"/>
        <v>48580</v>
      </c>
      <c r="D170" s="13" t="str">
        <f>TEXT(Table42[[#This Row],[Payment Date]],"YYYY")</f>
        <v>2033</v>
      </c>
      <c r="E170" s="14">
        <f t="shared" si="8"/>
        <v>116645.7634323591</v>
      </c>
      <c r="F170" s="14">
        <f t="shared" si="6"/>
        <v>250</v>
      </c>
      <c r="G170" s="14">
        <f>Table42[[#This Row],[Monthly Contribution]]+Table42[[#This Row],[Beginning Balance]]</f>
        <v>116895.7634323591</v>
      </c>
      <c r="H170" s="14">
        <f>Table42[[#This Row],[New Balance]]*($E$8/$E$7)</f>
        <v>974.1313619363259</v>
      </c>
      <c r="I170" s="14">
        <f>Table42[[#This Row],[Beginning Balance]]+Table42[[#This Row],[Monthly Contribution]]+Table42[[#This Row],[Interest Earned]]</f>
        <v>117869.89479429543</v>
      </c>
      <c r="J170" s="14">
        <f>J169+Table42[[#This Row],[Interest Earned]]</f>
        <v>68619.894794295426</v>
      </c>
      <c r="K170" s="30"/>
    </row>
    <row r="171" spans="2:11" x14ac:dyDescent="0.25">
      <c r="B171" s="12">
        <v>158</v>
      </c>
      <c r="C171" s="13">
        <f t="shared" si="7"/>
        <v>48611</v>
      </c>
      <c r="D171" s="13" t="str">
        <f>TEXT(Table42[[#This Row],[Payment Date]],"YYYY")</f>
        <v>2033</v>
      </c>
      <c r="E171" s="14">
        <f t="shared" si="8"/>
        <v>117869.89479429543</v>
      </c>
      <c r="F171" s="14">
        <f t="shared" si="6"/>
        <v>250</v>
      </c>
      <c r="G171" s="14">
        <f>Table42[[#This Row],[Monthly Contribution]]+Table42[[#This Row],[Beginning Balance]]</f>
        <v>118119.89479429543</v>
      </c>
      <c r="H171" s="14">
        <f>Table42[[#This Row],[New Balance]]*($E$8/$E$7)</f>
        <v>984.33245661912849</v>
      </c>
      <c r="I171" s="14">
        <f>Table42[[#This Row],[Beginning Balance]]+Table42[[#This Row],[Monthly Contribution]]+Table42[[#This Row],[Interest Earned]]</f>
        <v>119104.22725091456</v>
      </c>
      <c r="J171" s="14">
        <f>J170+Table42[[#This Row],[Interest Earned]]</f>
        <v>69604.227250914555</v>
      </c>
      <c r="K171" s="30"/>
    </row>
    <row r="172" spans="2:11" x14ac:dyDescent="0.25">
      <c r="B172" s="12">
        <v>159</v>
      </c>
      <c r="C172" s="13">
        <f t="shared" si="7"/>
        <v>48639</v>
      </c>
      <c r="D172" s="13" t="str">
        <f>TEXT(Table42[[#This Row],[Payment Date]],"YYYY")</f>
        <v>2033</v>
      </c>
      <c r="E172" s="14">
        <f t="shared" si="8"/>
        <v>119104.22725091456</v>
      </c>
      <c r="F172" s="14">
        <f t="shared" si="6"/>
        <v>250</v>
      </c>
      <c r="G172" s="14">
        <f>Table42[[#This Row],[Monthly Contribution]]+Table42[[#This Row],[Beginning Balance]]</f>
        <v>119354.22725091456</v>
      </c>
      <c r="H172" s="14">
        <f>Table42[[#This Row],[New Balance]]*($E$8/$E$7)</f>
        <v>994.61856042428792</v>
      </c>
      <c r="I172" s="14">
        <f>Table42[[#This Row],[Beginning Balance]]+Table42[[#This Row],[Monthly Contribution]]+Table42[[#This Row],[Interest Earned]]</f>
        <v>120348.84581133885</v>
      </c>
      <c r="J172" s="14">
        <f>J171+Table42[[#This Row],[Interest Earned]]</f>
        <v>70598.845811338848</v>
      </c>
      <c r="K172" s="30"/>
    </row>
    <row r="173" spans="2:11" x14ac:dyDescent="0.25">
      <c r="B173" s="12">
        <v>160</v>
      </c>
      <c r="C173" s="13">
        <f t="shared" si="7"/>
        <v>48670</v>
      </c>
      <c r="D173" s="13" t="str">
        <f>TEXT(Table42[[#This Row],[Payment Date]],"YYYY")</f>
        <v>2033</v>
      </c>
      <c r="E173" s="14">
        <f t="shared" si="8"/>
        <v>120348.84581133885</v>
      </c>
      <c r="F173" s="14">
        <f t="shared" si="6"/>
        <v>250</v>
      </c>
      <c r="G173" s="14">
        <f>Table42[[#This Row],[Monthly Contribution]]+Table42[[#This Row],[Beginning Balance]]</f>
        <v>120598.84581133885</v>
      </c>
      <c r="H173" s="14">
        <f>Table42[[#This Row],[New Balance]]*($E$8/$E$7)</f>
        <v>1004.9903817611571</v>
      </c>
      <c r="I173" s="14">
        <f>Table42[[#This Row],[Beginning Balance]]+Table42[[#This Row],[Monthly Contribution]]+Table42[[#This Row],[Interest Earned]]</f>
        <v>121603.83619310001</v>
      </c>
      <c r="J173" s="14">
        <f>J172+Table42[[#This Row],[Interest Earned]]</f>
        <v>71603.836193100011</v>
      </c>
      <c r="K173" s="30"/>
    </row>
    <row r="174" spans="2:11" x14ac:dyDescent="0.25">
      <c r="B174" s="12">
        <v>161</v>
      </c>
      <c r="C174" s="13">
        <f t="shared" si="7"/>
        <v>48700</v>
      </c>
      <c r="D174" s="13" t="str">
        <f>TEXT(Table42[[#This Row],[Payment Date]],"YYYY")</f>
        <v>2033</v>
      </c>
      <c r="E174" s="14">
        <f t="shared" si="8"/>
        <v>121603.83619310001</v>
      </c>
      <c r="F174" s="14">
        <f t="shared" si="6"/>
        <v>250</v>
      </c>
      <c r="G174" s="14">
        <f>Table42[[#This Row],[Monthly Contribution]]+Table42[[#This Row],[Beginning Balance]]</f>
        <v>121853.83619310001</v>
      </c>
      <c r="H174" s="14">
        <f>Table42[[#This Row],[New Balance]]*($E$8/$E$7)</f>
        <v>1015.4486349425001</v>
      </c>
      <c r="I174" s="14">
        <f>Table42[[#This Row],[Beginning Balance]]+Table42[[#This Row],[Monthly Contribution]]+Table42[[#This Row],[Interest Earned]]</f>
        <v>122869.28482804251</v>
      </c>
      <c r="J174" s="14">
        <f>J173+Table42[[#This Row],[Interest Earned]]</f>
        <v>72619.28482804251</v>
      </c>
      <c r="K174" s="30"/>
    </row>
    <row r="175" spans="2:11" x14ac:dyDescent="0.25">
      <c r="B175" s="12">
        <v>162</v>
      </c>
      <c r="C175" s="13">
        <f t="shared" si="7"/>
        <v>48731</v>
      </c>
      <c r="D175" s="13" t="str">
        <f>TEXT(Table42[[#This Row],[Payment Date]],"YYYY")</f>
        <v>2033</v>
      </c>
      <c r="E175" s="14">
        <f t="shared" si="8"/>
        <v>122869.28482804251</v>
      </c>
      <c r="F175" s="14">
        <f t="shared" si="6"/>
        <v>250</v>
      </c>
      <c r="G175" s="14">
        <f>Table42[[#This Row],[Monthly Contribution]]+Table42[[#This Row],[Beginning Balance]]</f>
        <v>123119.28482804251</v>
      </c>
      <c r="H175" s="14">
        <f>Table42[[#This Row],[New Balance]]*($E$8/$E$7)</f>
        <v>1025.9940402336877</v>
      </c>
      <c r="I175" s="14">
        <f>Table42[[#This Row],[Beginning Balance]]+Table42[[#This Row],[Monthly Contribution]]+Table42[[#This Row],[Interest Earned]]</f>
        <v>124145.2788682762</v>
      </c>
      <c r="J175" s="14">
        <f>J174+Table42[[#This Row],[Interest Earned]]</f>
        <v>73645.278868276204</v>
      </c>
      <c r="K175" s="30"/>
    </row>
    <row r="176" spans="2:11" x14ac:dyDescent="0.25">
      <c r="B176" s="12">
        <v>163</v>
      </c>
      <c r="C176" s="13">
        <f t="shared" si="7"/>
        <v>48761</v>
      </c>
      <c r="D176" s="13" t="str">
        <f>TEXT(Table42[[#This Row],[Payment Date]],"YYYY")</f>
        <v>2033</v>
      </c>
      <c r="E176" s="14">
        <f t="shared" si="8"/>
        <v>124145.2788682762</v>
      </c>
      <c r="F176" s="14">
        <f t="shared" si="6"/>
        <v>250</v>
      </c>
      <c r="G176" s="14">
        <f>Table42[[#This Row],[Monthly Contribution]]+Table42[[#This Row],[Beginning Balance]]</f>
        <v>124395.2788682762</v>
      </c>
      <c r="H176" s="14">
        <f>Table42[[#This Row],[New Balance]]*($E$8/$E$7)</f>
        <v>1036.6273239023017</v>
      </c>
      <c r="I176" s="14">
        <f>Table42[[#This Row],[Beginning Balance]]+Table42[[#This Row],[Monthly Contribution]]+Table42[[#This Row],[Interest Earned]]</f>
        <v>125431.9061921785</v>
      </c>
      <c r="J176" s="14">
        <f>J175+Table42[[#This Row],[Interest Earned]]</f>
        <v>74681.906192178503</v>
      </c>
      <c r="K176" s="30"/>
    </row>
    <row r="177" spans="2:11" x14ac:dyDescent="0.25">
      <c r="B177" s="12">
        <v>164</v>
      </c>
      <c r="C177" s="13">
        <f t="shared" si="7"/>
        <v>48792</v>
      </c>
      <c r="D177" s="13" t="str">
        <f>TEXT(Table42[[#This Row],[Payment Date]],"YYYY")</f>
        <v>2033</v>
      </c>
      <c r="E177" s="14">
        <f t="shared" si="8"/>
        <v>125431.9061921785</v>
      </c>
      <c r="F177" s="14">
        <f t="shared" si="6"/>
        <v>250</v>
      </c>
      <c r="G177" s="14">
        <f>Table42[[#This Row],[Monthly Contribution]]+Table42[[#This Row],[Beginning Balance]]</f>
        <v>125681.9061921785</v>
      </c>
      <c r="H177" s="14">
        <f>Table42[[#This Row],[New Balance]]*($E$8/$E$7)</f>
        <v>1047.3492182681541</v>
      </c>
      <c r="I177" s="14">
        <f>Table42[[#This Row],[Beginning Balance]]+Table42[[#This Row],[Monthly Contribution]]+Table42[[#This Row],[Interest Earned]]</f>
        <v>126729.25541044665</v>
      </c>
      <c r="J177" s="14">
        <f>J176+Table42[[#This Row],[Interest Earned]]</f>
        <v>75729.255410446654</v>
      </c>
      <c r="K177" s="30"/>
    </row>
    <row r="178" spans="2:11" x14ac:dyDescent="0.25">
      <c r="B178" s="12">
        <v>165</v>
      </c>
      <c r="C178" s="13">
        <f t="shared" si="7"/>
        <v>48823</v>
      </c>
      <c r="D178" s="13" t="str">
        <f>TEXT(Table42[[#This Row],[Payment Date]],"YYYY")</f>
        <v>2033</v>
      </c>
      <c r="E178" s="14">
        <f t="shared" si="8"/>
        <v>126729.25541044665</v>
      </c>
      <c r="F178" s="14">
        <f t="shared" si="6"/>
        <v>250</v>
      </c>
      <c r="G178" s="14">
        <f>Table42[[#This Row],[Monthly Contribution]]+Table42[[#This Row],[Beginning Balance]]</f>
        <v>126979.25541044665</v>
      </c>
      <c r="H178" s="14">
        <f>Table42[[#This Row],[New Balance]]*($E$8/$E$7)</f>
        <v>1058.1604617537221</v>
      </c>
      <c r="I178" s="14">
        <f>Table42[[#This Row],[Beginning Balance]]+Table42[[#This Row],[Monthly Contribution]]+Table42[[#This Row],[Interest Earned]]</f>
        <v>128037.41587220038</v>
      </c>
      <c r="J178" s="14">
        <f>J177+Table42[[#This Row],[Interest Earned]]</f>
        <v>76787.415872200378</v>
      </c>
      <c r="K178" s="30"/>
    </row>
    <row r="179" spans="2:11" x14ac:dyDescent="0.25">
      <c r="B179" s="12">
        <v>166</v>
      </c>
      <c r="C179" s="13">
        <f t="shared" si="7"/>
        <v>48853</v>
      </c>
      <c r="D179" s="13" t="str">
        <f>TEXT(Table42[[#This Row],[Payment Date]],"YYYY")</f>
        <v>2033</v>
      </c>
      <c r="E179" s="14">
        <f t="shared" si="8"/>
        <v>128037.41587220038</v>
      </c>
      <c r="F179" s="14">
        <f t="shared" si="6"/>
        <v>250</v>
      </c>
      <c r="G179" s="14">
        <f>Table42[[#This Row],[Monthly Contribution]]+Table42[[#This Row],[Beginning Balance]]</f>
        <v>128287.41587220038</v>
      </c>
      <c r="H179" s="14">
        <f>Table42[[#This Row],[New Balance]]*($E$8/$E$7)</f>
        <v>1069.061798935003</v>
      </c>
      <c r="I179" s="14">
        <f>Table42[[#This Row],[Beginning Balance]]+Table42[[#This Row],[Monthly Contribution]]+Table42[[#This Row],[Interest Earned]]</f>
        <v>129356.47767113538</v>
      </c>
      <c r="J179" s="14">
        <f>J178+Table42[[#This Row],[Interest Earned]]</f>
        <v>77856.477671135377</v>
      </c>
      <c r="K179" s="30"/>
    </row>
    <row r="180" spans="2:11" x14ac:dyDescent="0.25">
      <c r="B180" s="12">
        <v>167</v>
      </c>
      <c r="C180" s="13">
        <f t="shared" si="7"/>
        <v>48884</v>
      </c>
      <c r="D180" s="13" t="str">
        <f>TEXT(Table42[[#This Row],[Payment Date]],"YYYY")</f>
        <v>2033</v>
      </c>
      <c r="E180" s="14">
        <f t="shared" si="8"/>
        <v>129356.47767113538</v>
      </c>
      <c r="F180" s="14">
        <f t="shared" si="6"/>
        <v>250</v>
      </c>
      <c r="G180" s="14">
        <f>Table42[[#This Row],[Monthly Contribution]]+Table42[[#This Row],[Beginning Balance]]</f>
        <v>129606.47767113538</v>
      </c>
      <c r="H180" s="14">
        <f>Table42[[#This Row],[New Balance]]*($E$8/$E$7)</f>
        <v>1080.0539805927947</v>
      </c>
      <c r="I180" s="14">
        <f>Table42[[#This Row],[Beginning Balance]]+Table42[[#This Row],[Monthly Contribution]]+Table42[[#This Row],[Interest Earned]]</f>
        <v>130686.53165172818</v>
      </c>
      <c r="J180" s="14">
        <f>J179+Table42[[#This Row],[Interest Earned]]</f>
        <v>78936.531651728175</v>
      </c>
      <c r="K180" s="30"/>
    </row>
    <row r="181" spans="2:11" x14ac:dyDescent="0.25">
      <c r="B181" s="12">
        <v>168</v>
      </c>
      <c r="C181" s="13">
        <f t="shared" si="7"/>
        <v>48914</v>
      </c>
      <c r="D181" s="13" t="str">
        <f>TEXT(Table42[[#This Row],[Payment Date]],"YYYY")</f>
        <v>2033</v>
      </c>
      <c r="E181" s="14">
        <f t="shared" si="8"/>
        <v>130686.53165172818</v>
      </c>
      <c r="F181" s="14">
        <f t="shared" si="6"/>
        <v>250</v>
      </c>
      <c r="G181" s="14">
        <f>Table42[[#This Row],[Monthly Contribution]]+Table42[[#This Row],[Beginning Balance]]</f>
        <v>130936.53165172818</v>
      </c>
      <c r="H181" s="14">
        <f>Table42[[#This Row],[New Balance]]*($E$8/$E$7)</f>
        <v>1091.1377637644014</v>
      </c>
      <c r="I181" s="14">
        <f>Table42[[#This Row],[Beginning Balance]]+Table42[[#This Row],[Monthly Contribution]]+Table42[[#This Row],[Interest Earned]]</f>
        <v>132027.66941549256</v>
      </c>
      <c r="J181" s="14">
        <f>J180+Table42[[#This Row],[Interest Earned]]</f>
        <v>80027.669415492579</v>
      </c>
      <c r="K181" s="30">
        <f>Table42[[#This Row],[Ending Balance]]</f>
        <v>132027.66941549256</v>
      </c>
    </row>
    <row r="182" spans="2:11" x14ac:dyDescent="0.25">
      <c r="B182" s="12">
        <v>169</v>
      </c>
      <c r="C182" s="13">
        <f t="shared" si="7"/>
        <v>48945</v>
      </c>
      <c r="D182" s="13" t="str">
        <f>TEXT(Table42[[#This Row],[Payment Date]],"YYYY")</f>
        <v>2034</v>
      </c>
      <c r="E182" s="14">
        <f t="shared" si="8"/>
        <v>132027.66941549256</v>
      </c>
      <c r="F182" s="14">
        <f t="shared" si="6"/>
        <v>250</v>
      </c>
      <c r="G182" s="14">
        <f>Table42[[#This Row],[Monthly Contribution]]+Table42[[#This Row],[Beginning Balance]]</f>
        <v>132277.66941549256</v>
      </c>
      <c r="H182" s="14">
        <f>Table42[[#This Row],[New Balance]]*($E$8/$E$7)</f>
        <v>1102.3139117957714</v>
      </c>
      <c r="I182" s="14">
        <f>Table42[[#This Row],[Beginning Balance]]+Table42[[#This Row],[Monthly Contribution]]+Table42[[#This Row],[Interest Earned]]</f>
        <v>133379.98332728833</v>
      </c>
      <c r="J182" s="14">
        <f>J181+Table42[[#This Row],[Interest Earned]]</f>
        <v>81129.983327288355</v>
      </c>
      <c r="K182" s="30"/>
    </row>
    <row r="183" spans="2:11" x14ac:dyDescent="0.25">
      <c r="B183" s="12">
        <v>170</v>
      </c>
      <c r="C183" s="13">
        <f t="shared" si="7"/>
        <v>48976</v>
      </c>
      <c r="D183" s="13" t="str">
        <f>TEXT(Table42[[#This Row],[Payment Date]],"YYYY")</f>
        <v>2034</v>
      </c>
      <c r="E183" s="14">
        <f t="shared" si="8"/>
        <v>133379.98332728833</v>
      </c>
      <c r="F183" s="14">
        <f t="shared" si="6"/>
        <v>250</v>
      </c>
      <c r="G183" s="14">
        <f>Table42[[#This Row],[Monthly Contribution]]+Table42[[#This Row],[Beginning Balance]]</f>
        <v>133629.98332728833</v>
      </c>
      <c r="H183" s="14">
        <f>Table42[[#This Row],[New Balance]]*($E$8/$E$7)</f>
        <v>1113.5831943940693</v>
      </c>
      <c r="I183" s="14">
        <f>Table42[[#This Row],[Beginning Balance]]+Table42[[#This Row],[Monthly Contribution]]+Table42[[#This Row],[Interest Earned]]</f>
        <v>134743.5665216824</v>
      </c>
      <c r="J183" s="14">
        <f>J182+Table42[[#This Row],[Interest Earned]]</f>
        <v>82243.566521682427</v>
      </c>
      <c r="K183" s="30"/>
    </row>
    <row r="184" spans="2:11" x14ac:dyDescent="0.25">
      <c r="B184" s="12">
        <v>171</v>
      </c>
      <c r="C184" s="13">
        <f t="shared" si="7"/>
        <v>49004</v>
      </c>
      <c r="D184" s="13" t="str">
        <f>TEXT(Table42[[#This Row],[Payment Date]],"YYYY")</f>
        <v>2034</v>
      </c>
      <c r="E184" s="14">
        <f t="shared" si="8"/>
        <v>134743.5665216824</v>
      </c>
      <c r="F184" s="14">
        <f t="shared" si="6"/>
        <v>250</v>
      </c>
      <c r="G184" s="14">
        <f>Table42[[#This Row],[Monthly Contribution]]+Table42[[#This Row],[Beginning Balance]]</f>
        <v>134993.5665216824</v>
      </c>
      <c r="H184" s="14">
        <f>Table42[[#This Row],[New Balance]]*($E$8/$E$7)</f>
        <v>1124.9463876806867</v>
      </c>
      <c r="I184" s="14">
        <f>Table42[[#This Row],[Beginning Balance]]+Table42[[#This Row],[Monthly Contribution]]+Table42[[#This Row],[Interest Earned]]</f>
        <v>136118.51290936308</v>
      </c>
      <c r="J184" s="14">
        <f>J183+Table42[[#This Row],[Interest Earned]]</f>
        <v>83368.512909363111</v>
      </c>
      <c r="K184" s="30"/>
    </row>
    <row r="185" spans="2:11" x14ac:dyDescent="0.25">
      <c r="B185" s="12">
        <v>172</v>
      </c>
      <c r="C185" s="13">
        <f t="shared" si="7"/>
        <v>49035</v>
      </c>
      <c r="D185" s="13" t="str">
        <f>TEXT(Table42[[#This Row],[Payment Date]],"YYYY")</f>
        <v>2034</v>
      </c>
      <c r="E185" s="14">
        <f t="shared" si="8"/>
        <v>136118.51290936308</v>
      </c>
      <c r="F185" s="14">
        <f t="shared" si="6"/>
        <v>250</v>
      </c>
      <c r="G185" s="14">
        <f>Table42[[#This Row],[Monthly Contribution]]+Table42[[#This Row],[Beginning Balance]]</f>
        <v>136368.51290936308</v>
      </c>
      <c r="H185" s="14">
        <f>Table42[[#This Row],[New Balance]]*($E$8/$E$7)</f>
        <v>1136.4042742446923</v>
      </c>
      <c r="I185" s="14">
        <f>Table42[[#This Row],[Beginning Balance]]+Table42[[#This Row],[Monthly Contribution]]+Table42[[#This Row],[Interest Earned]]</f>
        <v>137504.91718360779</v>
      </c>
      <c r="J185" s="14">
        <f>J184+Table42[[#This Row],[Interest Earned]]</f>
        <v>84504.917183607802</v>
      </c>
      <c r="K185" s="30"/>
    </row>
    <row r="186" spans="2:11" x14ac:dyDescent="0.25">
      <c r="B186" s="12">
        <v>173</v>
      </c>
      <c r="C186" s="13">
        <f t="shared" si="7"/>
        <v>49065</v>
      </c>
      <c r="D186" s="13" t="str">
        <f>TEXT(Table42[[#This Row],[Payment Date]],"YYYY")</f>
        <v>2034</v>
      </c>
      <c r="E186" s="14">
        <f t="shared" si="8"/>
        <v>137504.91718360779</v>
      </c>
      <c r="F186" s="14">
        <f t="shared" si="6"/>
        <v>250</v>
      </c>
      <c r="G186" s="14">
        <f>Table42[[#This Row],[Monthly Contribution]]+Table42[[#This Row],[Beginning Balance]]</f>
        <v>137754.91718360779</v>
      </c>
      <c r="H186" s="14">
        <f>Table42[[#This Row],[New Balance]]*($E$8/$E$7)</f>
        <v>1147.9576431967316</v>
      </c>
      <c r="I186" s="14">
        <f>Table42[[#This Row],[Beginning Balance]]+Table42[[#This Row],[Monthly Contribution]]+Table42[[#This Row],[Interest Earned]]</f>
        <v>138902.87482680453</v>
      </c>
      <c r="J186" s="14">
        <f>J185+Table42[[#This Row],[Interest Earned]]</f>
        <v>85652.874826804531</v>
      </c>
      <c r="K186" s="30"/>
    </row>
    <row r="187" spans="2:11" x14ac:dyDescent="0.25">
      <c r="B187" s="12">
        <v>174</v>
      </c>
      <c r="C187" s="13">
        <f t="shared" si="7"/>
        <v>49096</v>
      </c>
      <c r="D187" s="13" t="str">
        <f>TEXT(Table42[[#This Row],[Payment Date]],"YYYY")</f>
        <v>2034</v>
      </c>
      <c r="E187" s="14">
        <f t="shared" si="8"/>
        <v>138902.87482680453</v>
      </c>
      <c r="F187" s="14">
        <f t="shared" si="6"/>
        <v>250</v>
      </c>
      <c r="G187" s="14">
        <f>Table42[[#This Row],[Monthly Contribution]]+Table42[[#This Row],[Beginning Balance]]</f>
        <v>139152.87482680453</v>
      </c>
      <c r="H187" s="14">
        <f>Table42[[#This Row],[New Balance]]*($E$8/$E$7)</f>
        <v>1159.6072902233711</v>
      </c>
      <c r="I187" s="14">
        <f>Table42[[#This Row],[Beginning Balance]]+Table42[[#This Row],[Monthly Contribution]]+Table42[[#This Row],[Interest Earned]]</f>
        <v>140312.48211702789</v>
      </c>
      <c r="J187" s="14">
        <f>J186+Table42[[#This Row],[Interest Earned]]</f>
        <v>86812.482117027903</v>
      </c>
      <c r="K187" s="30"/>
    </row>
    <row r="188" spans="2:11" x14ac:dyDescent="0.25">
      <c r="B188" s="12">
        <v>175</v>
      </c>
      <c r="C188" s="13">
        <f t="shared" si="7"/>
        <v>49126</v>
      </c>
      <c r="D188" s="13" t="str">
        <f>TEXT(Table42[[#This Row],[Payment Date]],"YYYY")</f>
        <v>2034</v>
      </c>
      <c r="E188" s="14">
        <f t="shared" si="8"/>
        <v>140312.48211702789</v>
      </c>
      <c r="F188" s="14">
        <f t="shared" si="6"/>
        <v>250</v>
      </c>
      <c r="G188" s="14">
        <f>Table42[[#This Row],[Monthly Contribution]]+Table42[[#This Row],[Beginning Balance]]</f>
        <v>140562.48211702789</v>
      </c>
      <c r="H188" s="14">
        <f>Table42[[#This Row],[New Balance]]*($E$8/$E$7)</f>
        <v>1171.354017641899</v>
      </c>
      <c r="I188" s="14">
        <f>Table42[[#This Row],[Beginning Balance]]+Table42[[#This Row],[Monthly Contribution]]+Table42[[#This Row],[Interest Earned]]</f>
        <v>141733.83613466978</v>
      </c>
      <c r="J188" s="14">
        <f>J187+Table42[[#This Row],[Interest Earned]]</f>
        <v>87983.836134669808</v>
      </c>
      <c r="K188" s="30"/>
    </row>
    <row r="189" spans="2:11" x14ac:dyDescent="0.25">
      <c r="B189" s="12">
        <v>176</v>
      </c>
      <c r="C189" s="13">
        <f t="shared" si="7"/>
        <v>49157</v>
      </c>
      <c r="D189" s="13" t="str">
        <f>TEXT(Table42[[#This Row],[Payment Date]],"YYYY")</f>
        <v>2034</v>
      </c>
      <c r="E189" s="14">
        <f t="shared" si="8"/>
        <v>141733.83613466978</v>
      </c>
      <c r="F189" s="14">
        <f t="shared" si="6"/>
        <v>250</v>
      </c>
      <c r="G189" s="14">
        <f>Table42[[#This Row],[Monthly Contribution]]+Table42[[#This Row],[Beginning Balance]]</f>
        <v>141983.83613466978</v>
      </c>
      <c r="H189" s="14">
        <f>Table42[[#This Row],[New Balance]]*($E$8/$E$7)</f>
        <v>1183.1986344555814</v>
      </c>
      <c r="I189" s="14">
        <f>Table42[[#This Row],[Beginning Balance]]+Table42[[#This Row],[Monthly Contribution]]+Table42[[#This Row],[Interest Earned]]</f>
        <v>143167.03476912537</v>
      </c>
      <c r="J189" s="14">
        <f>J188+Table42[[#This Row],[Interest Earned]]</f>
        <v>89167.034769125385</v>
      </c>
      <c r="K189" s="30"/>
    </row>
    <row r="190" spans="2:11" x14ac:dyDescent="0.25">
      <c r="B190" s="12">
        <v>177</v>
      </c>
      <c r="C190" s="13">
        <f t="shared" si="7"/>
        <v>49188</v>
      </c>
      <c r="D190" s="13" t="str">
        <f>TEXT(Table42[[#This Row],[Payment Date]],"YYYY")</f>
        <v>2034</v>
      </c>
      <c r="E190" s="14">
        <f t="shared" si="8"/>
        <v>143167.03476912537</v>
      </c>
      <c r="F190" s="14">
        <f t="shared" si="6"/>
        <v>250</v>
      </c>
      <c r="G190" s="14">
        <f>Table42[[#This Row],[Monthly Contribution]]+Table42[[#This Row],[Beginning Balance]]</f>
        <v>143417.03476912537</v>
      </c>
      <c r="H190" s="14">
        <f>Table42[[#This Row],[New Balance]]*($E$8/$E$7)</f>
        <v>1195.1419564093781</v>
      </c>
      <c r="I190" s="14">
        <f>Table42[[#This Row],[Beginning Balance]]+Table42[[#This Row],[Monthly Contribution]]+Table42[[#This Row],[Interest Earned]]</f>
        <v>144612.17672553475</v>
      </c>
      <c r="J190" s="14">
        <f>J189+Table42[[#This Row],[Interest Earned]]</f>
        <v>90362.176725534766</v>
      </c>
      <c r="K190" s="30"/>
    </row>
    <row r="191" spans="2:11" x14ac:dyDescent="0.25">
      <c r="B191" s="12">
        <v>178</v>
      </c>
      <c r="C191" s="13">
        <f t="shared" si="7"/>
        <v>49218</v>
      </c>
      <c r="D191" s="13" t="str">
        <f>TEXT(Table42[[#This Row],[Payment Date]],"YYYY")</f>
        <v>2034</v>
      </c>
      <c r="E191" s="14">
        <f t="shared" si="8"/>
        <v>144612.17672553475</v>
      </c>
      <c r="F191" s="14">
        <f t="shared" si="6"/>
        <v>250</v>
      </c>
      <c r="G191" s="14">
        <f>Table42[[#This Row],[Monthly Contribution]]+Table42[[#This Row],[Beginning Balance]]</f>
        <v>144862.17672553475</v>
      </c>
      <c r="H191" s="14">
        <f>Table42[[#This Row],[New Balance]]*($E$8/$E$7)</f>
        <v>1207.184806046123</v>
      </c>
      <c r="I191" s="14">
        <f>Table42[[#This Row],[Beginning Balance]]+Table42[[#This Row],[Monthly Contribution]]+Table42[[#This Row],[Interest Earned]]</f>
        <v>146069.36153158089</v>
      </c>
      <c r="J191" s="14">
        <f>J190+Table42[[#This Row],[Interest Earned]]</f>
        <v>91569.361531580886</v>
      </c>
      <c r="K191" s="30"/>
    </row>
    <row r="192" spans="2:11" x14ac:dyDescent="0.25">
      <c r="B192" s="12">
        <v>179</v>
      </c>
      <c r="C192" s="13">
        <f t="shared" si="7"/>
        <v>49249</v>
      </c>
      <c r="D192" s="13" t="str">
        <f>TEXT(Table42[[#This Row],[Payment Date]],"YYYY")</f>
        <v>2034</v>
      </c>
      <c r="E192" s="14">
        <f t="shared" si="8"/>
        <v>146069.36153158089</v>
      </c>
      <c r="F192" s="14">
        <f t="shared" si="6"/>
        <v>250</v>
      </c>
      <c r="G192" s="14">
        <f>Table42[[#This Row],[Monthly Contribution]]+Table42[[#This Row],[Beginning Balance]]</f>
        <v>146319.36153158089</v>
      </c>
      <c r="H192" s="14">
        <f>Table42[[#This Row],[New Balance]]*($E$8/$E$7)</f>
        <v>1219.328012763174</v>
      </c>
      <c r="I192" s="14">
        <f>Table42[[#This Row],[Beginning Balance]]+Table42[[#This Row],[Monthly Contribution]]+Table42[[#This Row],[Interest Earned]]</f>
        <v>147538.68954434406</v>
      </c>
      <c r="J192" s="14">
        <f>J191+Table42[[#This Row],[Interest Earned]]</f>
        <v>92788.689544344059</v>
      </c>
      <c r="K192" s="30"/>
    </row>
    <row r="193" spans="2:11" x14ac:dyDescent="0.25">
      <c r="B193" s="12">
        <v>180</v>
      </c>
      <c r="C193" s="13">
        <f t="shared" si="7"/>
        <v>49279</v>
      </c>
      <c r="D193" s="13" t="str">
        <f>TEXT(Table42[[#This Row],[Payment Date]],"YYYY")</f>
        <v>2034</v>
      </c>
      <c r="E193" s="14">
        <f t="shared" si="8"/>
        <v>147538.68954434406</v>
      </c>
      <c r="F193" s="14">
        <f t="shared" si="6"/>
        <v>250</v>
      </c>
      <c r="G193" s="14">
        <f>Table42[[#This Row],[Monthly Contribution]]+Table42[[#This Row],[Beginning Balance]]</f>
        <v>147788.68954434406</v>
      </c>
      <c r="H193" s="14">
        <f>Table42[[#This Row],[New Balance]]*($E$8/$E$7)</f>
        <v>1231.5724128695338</v>
      </c>
      <c r="I193" s="14">
        <f>Table42[[#This Row],[Beginning Balance]]+Table42[[#This Row],[Monthly Contribution]]+Table42[[#This Row],[Interest Earned]]</f>
        <v>149020.2619572136</v>
      </c>
      <c r="J193" s="14">
        <f>J192+Table42[[#This Row],[Interest Earned]]</f>
        <v>94020.261957213588</v>
      </c>
      <c r="K193" s="30">
        <f>Table42[[#This Row],[Ending Balance]]</f>
        <v>149020.2619572136</v>
      </c>
    </row>
    <row r="194" spans="2:11" x14ac:dyDescent="0.25">
      <c r="B194" s="12">
        <v>181</v>
      </c>
      <c r="C194" s="13">
        <f t="shared" si="7"/>
        <v>49310</v>
      </c>
      <c r="D194" s="13" t="str">
        <f>TEXT(Table42[[#This Row],[Payment Date]],"YYYY")</f>
        <v>2035</v>
      </c>
      <c r="E194" s="14">
        <f t="shared" si="8"/>
        <v>149020.2619572136</v>
      </c>
      <c r="F194" s="14">
        <f t="shared" si="6"/>
        <v>250</v>
      </c>
      <c r="G194" s="14">
        <f>Table42[[#This Row],[Monthly Contribution]]+Table42[[#This Row],[Beginning Balance]]</f>
        <v>149270.2619572136</v>
      </c>
      <c r="H194" s="14">
        <f>Table42[[#This Row],[New Balance]]*($E$8/$E$7)</f>
        <v>1243.9188496434467</v>
      </c>
      <c r="I194" s="14">
        <f>Table42[[#This Row],[Beginning Balance]]+Table42[[#This Row],[Monthly Contribution]]+Table42[[#This Row],[Interest Earned]]</f>
        <v>150514.18080685704</v>
      </c>
      <c r="J194" s="14">
        <f>J193+Table42[[#This Row],[Interest Earned]]</f>
        <v>95264.180806857039</v>
      </c>
      <c r="K194" s="30"/>
    </row>
    <row r="195" spans="2:11" x14ac:dyDescent="0.25">
      <c r="B195" s="12">
        <v>182</v>
      </c>
      <c r="C195" s="13">
        <f t="shared" si="7"/>
        <v>49341</v>
      </c>
      <c r="D195" s="13" t="str">
        <f>TEXT(Table42[[#This Row],[Payment Date]],"YYYY")</f>
        <v>2035</v>
      </c>
      <c r="E195" s="14">
        <f t="shared" si="8"/>
        <v>150514.18080685704</v>
      </c>
      <c r="F195" s="14">
        <f t="shared" si="6"/>
        <v>250</v>
      </c>
      <c r="G195" s="14">
        <f>Table42[[#This Row],[Monthly Contribution]]+Table42[[#This Row],[Beginning Balance]]</f>
        <v>150764.18080685704</v>
      </c>
      <c r="H195" s="14">
        <f>Table42[[#This Row],[New Balance]]*($E$8/$E$7)</f>
        <v>1256.3681733904752</v>
      </c>
      <c r="I195" s="14">
        <f>Table42[[#This Row],[Beginning Balance]]+Table42[[#This Row],[Monthly Contribution]]+Table42[[#This Row],[Interest Earned]]</f>
        <v>152020.54898024752</v>
      </c>
      <c r="J195" s="14">
        <f>J194+Table42[[#This Row],[Interest Earned]]</f>
        <v>96520.54898024752</v>
      </c>
      <c r="K195" s="30"/>
    </row>
    <row r="196" spans="2:11" x14ac:dyDescent="0.25">
      <c r="B196" s="12">
        <v>183</v>
      </c>
      <c r="C196" s="13">
        <f t="shared" si="7"/>
        <v>49369</v>
      </c>
      <c r="D196" s="13" t="str">
        <f>TEXT(Table42[[#This Row],[Payment Date]],"YYYY")</f>
        <v>2035</v>
      </c>
      <c r="E196" s="14">
        <f t="shared" si="8"/>
        <v>152020.54898024752</v>
      </c>
      <c r="F196" s="14">
        <f t="shared" si="6"/>
        <v>250</v>
      </c>
      <c r="G196" s="14">
        <f>Table42[[#This Row],[Monthly Contribution]]+Table42[[#This Row],[Beginning Balance]]</f>
        <v>152270.54898024752</v>
      </c>
      <c r="H196" s="14">
        <f>Table42[[#This Row],[New Balance]]*($E$8/$E$7)</f>
        <v>1268.9212415020627</v>
      </c>
      <c r="I196" s="14">
        <f>Table42[[#This Row],[Beginning Balance]]+Table42[[#This Row],[Monthly Contribution]]+Table42[[#This Row],[Interest Earned]]</f>
        <v>153539.47022174959</v>
      </c>
      <c r="J196" s="14">
        <f>J195+Table42[[#This Row],[Interest Earned]]</f>
        <v>97789.47022174958</v>
      </c>
      <c r="K196" s="30"/>
    </row>
    <row r="197" spans="2:11" x14ac:dyDescent="0.25">
      <c r="B197" s="12">
        <v>184</v>
      </c>
      <c r="C197" s="13">
        <f t="shared" si="7"/>
        <v>49400</v>
      </c>
      <c r="D197" s="13" t="str">
        <f>TEXT(Table42[[#This Row],[Payment Date]],"YYYY")</f>
        <v>2035</v>
      </c>
      <c r="E197" s="14">
        <f t="shared" si="8"/>
        <v>153539.47022174959</v>
      </c>
      <c r="F197" s="14">
        <f t="shared" si="6"/>
        <v>250</v>
      </c>
      <c r="G197" s="14">
        <f>Table42[[#This Row],[Monthly Contribution]]+Table42[[#This Row],[Beginning Balance]]</f>
        <v>153789.47022174959</v>
      </c>
      <c r="H197" s="14">
        <f>Table42[[#This Row],[New Balance]]*($E$8/$E$7)</f>
        <v>1281.57891851458</v>
      </c>
      <c r="I197" s="14">
        <f>Table42[[#This Row],[Beginning Balance]]+Table42[[#This Row],[Monthly Contribution]]+Table42[[#This Row],[Interest Earned]]</f>
        <v>155071.04914026416</v>
      </c>
      <c r="J197" s="14">
        <f>J196+Table42[[#This Row],[Interest Earned]]</f>
        <v>99071.049140264164</v>
      </c>
      <c r="K197" s="30"/>
    </row>
    <row r="198" spans="2:11" x14ac:dyDescent="0.25">
      <c r="B198" s="12">
        <v>185</v>
      </c>
      <c r="C198" s="13">
        <f t="shared" si="7"/>
        <v>49430</v>
      </c>
      <c r="D198" s="13" t="str">
        <f>TEXT(Table42[[#This Row],[Payment Date]],"YYYY")</f>
        <v>2035</v>
      </c>
      <c r="E198" s="14">
        <f t="shared" si="8"/>
        <v>155071.04914026416</v>
      </c>
      <c r="F198" s="14">
        <f t="shared" si="6"/>
        <v>250</v>
      </c>
      <c r="G198" s="14">
        <f>Table42[[#This Row],[Monthly Contribution]]+Table42[[#This Row],[Beginning Balance]]</f>
        <v>155321.04914026416</v>
      </c>
      <c r="H198" s="14">
        <f>Table42[[#This Row],[New Balance]]*($E$8/$E$7)</f>
        <v>1294.3420761688681</v>
      </c>
      <c r="I198" s="14">
        <f>Table42[[#This Row],[Beginning Balance]]+Table42[[#This Row],[Monthly Contribution]]+Table42[[#This Row],[Interest Earned]]</f>
        <v>156615.39121643302</v>
      </c>
      <c r="J198" s="14">
        <f>J197+Table42[[#This Row],[Interest Earned]]</f>
        <v>100365.39121643302</v>
      </c>
      <c r="K198" s="30"/>
    </row>
    <row r="199" spans="2:11" x14ac:dyDescent="0.25">
      <c r="B199" s="12">
        <v>186</v>
      </c>
      <c r="C199" s="13">
        <f t="shared" si="7"/>
        <v>49461</v>
      </c>
      <c r="D199" s="13" t="str">
        <f>TEXT(Table42[[#This Row],[Payment Date]],"YYYY")</f>
        <v>2035</v>
      </c>
      <c r="E199" s="14">
        <f t="shared" si="8"/>
        <v>156615.39121643302</v>
      </c>
      <c r="F199" s="14">
        <f t="shared" si="6"/>
        <v>250</v>
      </c>
      <c r="G199" s="14">
        <f>Table42[[#This Row],[Monthly Contribution]]+Table42[[#This Row],[Beginning Balance]]</f>
        <v>156865.39121643302</v>
      </c>
      <c r="H199" s="14">
        <f>Table42[[#This Row],[New Balance]]*($E$8/$E$7)</f>
        <v>1307.2115934702751</v>
      </c>
      <c r="I199" s="14">
        <f>Table42[[#This Row],[Beginning Balance]]+Table42[[#This Row],[Monthly Contribution]]+Table42[[#This Row],[Interest Earned]]</f>
        <v>158172.6028099033</v>
      </c>
      <c r="J199" s="14">
        <f>J198+Table42[[#This Row],[Interest Earned]]</f>
        <v>101672.6028099033</v>
      </c>
      <c r="K199" s="30"/>
    </row>
    <row r="200" spans="2:11" x14ac:dyDescent="0.25">
      <c r="B200" s="12">
        <v>187</v>
      </c>
      <c r="C200" s="13">
        <f t="shared" si="7"/>
        <v>49491</v>
      </c>
      <c r="D200" s="13" t="str">
        <f>TEXT(Table42[[#This Row],[Payment Date]],"YYYY")</f>
        <v>2035</v>
      </c>
      <c r="E200" s="14">
        <f t="shared" si="8"/>
        <v>158172.6028099033</v>
      </c>
      <c r="F200" s="14">
        <f t="shared" si="6"/>
        <v>250</v>
      </c>
      <c r="G200" s="14">
        <f>Table42[[#This Row],[Monthly Contribution]]+Table42[[#This Row],[Beginning Balance]]</f>
        <v>158422.6028099033</v>
      </c>
      <c r="H200" s="14">
        <f>Table42[[#This Row],[New Balance]]*($E$8/$E$7)</f>
        <v>1320.1883567491941</v>
      </c>
      <c r="I200" s="14">
        <f>Table42[[#This Row],[Beginning Balance]]+Table42[[#This Row],[Monthly Contribution]]+Table42[[#This Row],[Interest Earned]]</f>
        <v>159742.79116665249</v>
      </c>
      <c r="J200" s="14">
        <f>J199+Table42[[#This Row],[Interest Earned]]</f>
        <v>102992.79116665249</v>
      </c>
      <c r="K200" s="30"/>
    </row>
    <row r="201" spans="2:11" x14ac:dyDescent="0.25">
      <c r="B201" s="12">
        <v>188</v>
      </c>
      <c r="C201" s="13">
        <f t="shared" si="7"/>
        <v>49522</v>
      </c>
      <c r="D201" s="13" t="str">
        <f>TEXT(Table42[[#This Row],[Payment Date]],"YYYY")</f>
        <v>2035</v>
      </c>
      <c r="E201" s="14">
        <f t="shared" si="8"/>
        <v>159742.79116665249</v>
      </c>
      <c r="F201" s="14">
        <f t="shared" si="6"/>
        <v>250</v>
      </c>
      <c r="G201" s="14">
        <f>Table42[[#This Row],[Monthly Contribution]]+Table42[[#This Row],[Beginning Balance]]</f>
        <v>159992.79116665249</v>
      </c>
      <c r="H201" s="14">
        <f>Table42[[#This Row],[New Balance]]*($E$8/$E$7)</f>
        <v>1333.2732597221041</v>
      </c>
      <c r="I201" s="14">
        <f>Table42[[#This Row],[Beginning Balance]]+Table42[[#This Row],[Monthly Contribution]]+Table42[[#This Row],[Interest Earned]]</f>
        <v>161326.06442637459</v>
      </c>
      <c r="J201" s="14">
        <f>J200+Table42[[#This Row],[Interest Earned]]</f>
        <v>104326.06442637459</v>
      </c>
      <c r="K201" s="30"/>
    </row>
    <row r="202" spans="2:11" x14ac:dyDescent="0.25">
      <c r="B202" s="12">
        <v>189</v>
      </c>
      <c r="C202" s="13">
        <f t="shared" si="7"/>
        <v>49553</v>
      </c>
      <c r="D202" s="13" t="str">
        <f>TEXT(Table42[[#This Row],[Payment Date]],"YYYY")</f>
        <v>2035</v>
      </c>
      <c r="E202" s="14">
        <f t="shared" si="8"/>
        <v>161326.06442637459</v>
      </c>
      <c r="F202" s="14">
        <f t="shared" si="6"/>
        <v>250</v>
      </c>
      <c r="G202" s="14">
        <f>Table42[[#This Row],[Monthly Contribution]]+Table42[[#This Row],[Beginning Balance]]</f>
        <v>161576.06442637459</v>
      </c>
      <c r="H202" s="14">
        <f>Table42[[#This Row],[New Balance]]*($E$8/$E$7)</f>
        <v>1346.4672035531216</v>
      </c>
      <c r="I202" s="14">
        <f>Table42[[#This Row],[Beginning Balance]]+Table42[[#This Row],[Monthly Contribution]]+Table42[[#This Row],[Interest Earned]]</f>
        <v>162922.53162992772</v>
      </c>
      <c r="J202" s="14">
        <f>J201+Table42[[#This Row],[Interest Earned]]</f>
        <v>105672.53162992772</v>
      </c>
      <c r="K202" s="30"/>
    </row>
    <row r="203" spans="2:11" x14ac:dyDescent="0.25">
      <c r="B203" s="12">
        <v>190</v>
      </c>
      <c r="C203" s="13">
        <f t="shared" si="7"/>
        <v>49583</v>
      </c>
      <c r="D203" s="13" t="str">
        <f>TEXT(Table42[[#This Row],[Payment Date]],"YYYY")</f>
        <v>2035</v>
      </c>
      <c r="E203" s="14">
        <f t="shared" si="8"/>
        <v>162922.53162992772</v>
      </c>
      <c r="F203" s="14">
        <f t="shared" si="6"/>
        <v>250</v>
      </c>
      <c r="G203" s="14">
        <f>Table42[[#This Row],[Monthly Contribution]]+Table42[[#This Row],[Beginning Balance]]</f>
        <v>163172.53162992772</v>
      </c>
      <c r="H203" s="14">
        <f>Table42[[#This Row],[New Balance]]*($E$8/$E$7)</f>
        <v>1359.7710969160644</v>
      </c>
      <c r="I203" s="14">
        <f>Table42[[#This Row],[Beginning Balance]]+Table42[[#This Row],[Monthly Contribution]]+Table42[[#This Row],[Interest Earned]]</f>
        <v>164532.30272684377</v>
      </c>
      <c r="J203" s="14">
        <f>J202+Table42[[#This Row],[Interest Earned]]</f>
        <v>107032.30272684379</v>
      </c>
      <c r="K203" s="30"/>
    </row>
    <row r="204" spans="2:11" x14ac:dyDescent="0.25">
      <c r="B204" s="12">
        <v>191</v>
      </c>
      <c r="C204" s="13">
        <f t="shared" si="7"/>
        <v>49614</v>
      </c>
      <c r="D204" s="13" t="str">
        <f>TEXT(Table42[[#This Row],[Payment Date]],"YYYY")</f>
        <v>2035</v>
      </c>
      <c r="E204" s="14">
        <f t="shared" si="8"/>
        <v>164532.30272684377</v>
      </c>
      <c r="F204" s="14">
        <f t="shared" si="6"/>
        <v>250</v>
      </c>
      <c r="G204" s="14">
        <f>Table42[[#This Row],[Monthly Contribution]]+Table42[[#This Row],[Beginning Balance]]</f>
        <v>164782.30272684377</v>
      </c>
      <c r="H204" s="14">
        <f>Table42[[#This Row],[New Balance]]*($E$8/$E$7)</f>
        <v>1373.1858560570315</v>
      </c>
      <c r="I204" s="14">
        <f>Table42[[#This Row],[Beginning Balance]]+Table42[[#This Row],[Monthly Contribution]]+Table42[[#This Row],[Interest Earned]]</f>
        <v>166155.48858290081</v>
      </c>
      <c r="J204" s="14">
        <f>J203+Table42[[#This Row],[Interest Earned]]</f>
        <v>108405.48858290081</v>
      </c>
      <c r="K204" s="30"/>
    </row>
    <row r="205" spans="2:11" x14ac:dyDescent="0.25">
      <c r="B205" s="12">
        <v>192</v>
      </c>
      <c r="C205" s="13">
        <f t="shared" si="7"/>
        <v>49644</v>
      </c>
      <c r="D205" s="13" t="str">
        <f>TEXT(Table42[[#This Row],[Payment Date]],"YYYY")</f>
        <v>2035</v>
      </c>
      <c r="E205" s="14">
        <f t="shared" si="8"/>
        <v>166155.48858290081</v>
      </c>
      <c r="F205" s="14">
        <f t="shared" si="6"/>
        <v>250</v>
      </c>
      <c r="G205" s="14">
        <f>Table42[[#This Row],[Monthly Contribution]]+Table42[[#This Row],[Beginning Balance]]</f>
        <v>166405.48858290081</v>
      </c>
      <c r="H205" s="14">
        <f>Table42[[#This Row],[New Balance]]*($E$8/$E$7)</f>
        <v>1386.7124048575067</v>
      </c>
      <c r="I205" s="14">
        <f>Table42[[#This Row],[Beginning Balance]]+Table42[[#This Row],[Monthly Contribution]]+Table42[[#This Row],[Interest Earned]]</f>
        <v>167792.20098775832</v>
      </c>
      <c r="J205" s="14">
        <f>J204+Table42[[#This Row],[Interest Earned]]</f>
        <v>109792.20098775832</v>
      </c>
      <c r="K205" s="30">
        <f>Table42[[#This Row],[Ending Balance]]</f>
        <v>167792.20098775832</v>
      </c>
    </row>
    <row r="206" spans="2:11" x14ac:dyDescent="0.25">
      <c r="B206" s="12">
        <v>193</v>
      </c>
      <c r="C206" s="13">
        <f t="shared" si="7"/>
        <v>49675</v>
      </c>
      <c r="D206" s="13" t="str">
        <f>TEXT(Table42[[#This Row],[Payment Date]],"YYYY")</f>
        <v>2036</v>
      </c>
      <c r="E206" s="14">
        <f t="shared" si="8"/>
        <v>167792.20098775832</v>
      </c>
      <c r="F206" s="14">
        <f t="shared" ref="F206:F269" si="9">$E$6</f>
        <v>250</v>
      </c>
      <c r="G206" s="14">
        <f>Table42[[#This Row],[Monthly Contribution]]+Table42[[#This Row],[Beginning Balance]]</f>
        <v>168042.20098775832</v>
      </c>
      <c r="H206" s="14">
        <f>Table42[[#This Row],[New Balance]]*($E$8/$E$7)</f>
        <v>1400.351674897986</v>
      </c>
      <c r="I206" s="14">
        <f>Table42[[#This Row],[Beginning Balance]]+Table42[[#This Row],[Monthly Contribution]]+Table42[[#This Row],[Interest Earned]]</f>
        <v>169442.55266265629</v>
      </c>
      <c r="J206" s="14">
        <f>J205+Table42[[#This Row],[Interest Earned]]</f>
        <v>111192.55266265631</v>
      </c>
      <c r="K206" s="30"/>
    </row>
    <row r="207" spans="2:11" x14ac:dyDescent="0.25">
      <c r="B207" s="12">
        <v>194</v>
      </c>
      <c r="C207" s="13">
        <f t="shared" si="7"/>
        <v>49706</v>
      </c>
      <c r="D207" s="13" t="str">
        <f>TEXT(Table42[[#This Row],[Payment Date]],"YYYY")</f>
        <v>2036</v>
      </c>
      <c r="E207" s="14">
        <f t="shared" si="8"/>
        <v>169442.55266265629</v>
      </c>
      <c r="F207" s="14">
        <f t="shared" si="9"/>
        <v>250</v>
      </c>
      <c r="G207" s="14">
        <f>Table42[[#This Row],[Monthly Contribution]]+Table42[[#This Row],[Beginning Balance]]</f>
        <v>169692.55266265629</v>
      </c>
      <c r="H207" s="14">
        <f>Table42[[#This Row],[New Balance]]*($E$8/$E$7)</f>
        <v>1414.1046055221357</v>
      </c>
      <c r="I207" s="14">
        <f>Table42[[#This Row],[Beginning Balance]]+Table42[[#This Row],[Monthly Contribution]]+Table42[[#This Row],[Interest Earned]]</f>
        <v>171106.65726817842</v>
      </c>
      <c r="J207" s="14">
        <f>J206+Table42[[#This Row],[Interest Earned]]</f>
        <v>112606.65726817845</v>
      </c>
      <c r="K207" s="30"/>
    </row>
    <row r="208" spans="2:11" x14ac:dyDescent="0.25">
      <c r="B208" s="12">
        <v>195</v>
      </c>
      <c r="C208" s="13">
        <f t="shared" ref="C208:C271" si="10">EDATE(C207,1)</f>
        <v>49735</v>
      </c>
      <c r="D208" s="13" t="str">
        <f>TEXT(Table42[[#This Row],[Payment Date]],"YYYY")</f>
        <v>2036</v>
      </c>
      <c r="E208" s="14">
        <f t="shared" ref="E208:E271" si="11">I207</f>
        <v>171106.65726817842</v>
      </c>
      <c r="F208" s="14">
        <f t="shared" si="9"/>
        <v>250</v>
      </c>
      <c r="G208" s="14">
        <f>Table42[[#This Row],[Monthly Contribution]]+Table42[[#This Row],[Beginning Balance]]</f>
        <v>171356.65726817842</v>
      </c>
      <c r="H208" s="14">
        <f>Table42[[#This Row],[New Balance]]*($E$8/$E$7)</f>
        <v>1427.9721439014868</v>
      </c>
      <c r="I208" s="14">
        <f>Table42[[#This Row],[Beginning Balance]]+Table42[[#This Row],[Monthly Contribution]]+Table42[[#This Row],[Interest Earned]]</f>
        <v>172784.6294120799</v>
      </c>
      <c r="J208" s="14">
        <f>J207+Table42[[#This Row],[Interest Earned]]</f>
        <v>114034.62941207993</v>
      </c>
      <c r="K208" s="30"/>
    </row>
    <row r="209" spans="2:11" x14ac:dyDescent="0.25">
      <c r="B209" s="12">
        <v>196</v>
      </c>
      <c r="C209" s="13">
        <f t="shared" si="10"/>
        <v>49766</v>
      </c>
      <c r="D209" s="13" t="str">
        <f>TEXT(Table42[[#This Row],[Payment Date]],"YYYY")</f>
        <v>2036</v>
      </c>
      <c r="E209" s="14">
        <f t="shared" si="11"/>
        <v>172784.6294120799</v>
      </c>
      <c r="F209" s="14">
        <f t="shared" si="9"/>
        <v>250</v>
      </c>
      <c r="G209" s="14">
        <f>Table42[[#This Row],[Monthly Contribution]]+Table42[[#This Row],[Beginning Balance]]</f>
        <v>173034.6294120799</v>
      </c>
      <c r="H209" s="14">
        <f>Table42[[#This Row],[New Balance]]*($E$8/$E$7)</f>
        <v>1441.9552451006657</v>
      </c>
      <c r="I209" s="14">
        <f>Table42[[#This Row],[Beginning Balance]]+Table42[[#This Row],[Monthly Contribution]]+Table42[[#This Row],[Interest Earned]]</f>
        <v>174476.58465718056</v>
      </c>
      <c r="J209" s="14">
        <f>J208+Table42[[#This Row],[Interest Earned]]</f>
        <v>115476.58465718059</v>
      </c>
      <c r="K209" s="30"/>
    </row>
    <row r="210" spans="2:11" x14ac:dyDescent="0.25">
      <c r="B210" s="12">
        <v>197</v>
      </c>
      <c r="C210" s="13">
        <f t="shared" si="10"/>
        <v>49796</v>
      </c>
      <c r="D210" s="13" t="str">
        <f>TEXT(Table42[[#This Row],[Payment Date]],"YYYY")</f>
        <v>2036</v>
      </c>
      <c r="E210" s="14">
        <f t="shared" si="11"/>
        <v>174476.58465718056</v>
      </c>
      <c r="F210" s="14">
        <f t="shared" si="9"/>
        <v>250</v>
      </c>
      <c r="G210" s="14">
        <f>Table42[[#This Row],[Monthly Contribution]]+Table42[[#This Row],[Beginning Balance]]</f>
        <v>174726.58465718056</v>
      </c>
      <c r="H210" s="14">
        <f>Table42[[#This Row],[New Balance]]*($E$8/$E$7)</f>
        <v>1456.0548721431712</v>
      </c>
      <c r="I210" s="14">
        <f>Table42[[#This Row],[Beginning Balance]]+Table42[[#This Row],[Monthly Contribution]]+Table42[[#This Row],[Interest Earned]]</f>
        <v>176182.63952932373</v>
      </c>
      <c r="J210" s="14">
        <f>J209+Table42[[#This Row],[Interest Earned]]</f>
        <v>116932.63952932376</v>
      </c>
      <c r="K210" s="30"/>
    </row>
    <row r="211" spans="2:11" x14ac:dyDescent="0.25">
      <c r="B211" s="12">
        <v>198</v>
      </c>
      <c r="C211" s="13">
        <f t="shared" si="10"/>
        <v>49827</v>
      </c>
      <c r="D211" s="13" t="str">
        <f>TEXT(Table42[[#This Row],[Payment Date]],"YYYY")</f>
        <v>2036</v>
      </c>
      <c r="E211" s="14">
        <f t="shared" si="11"/>
        <v>176182.63952932373</v>
      </c>
      <c r="F211" s="14">
        <f t="shared" si="9"/>
        <v>250</v>
      </c>
      <c r="G211" s="14">
        <f>Table42[[#This Row],[Monthly Contribution]]+Table42[[#This Row],[Beginning Balance]]</f>
        <v>176432.63952932373</v>
      </c>
      <c r="H211" s="14">
        <f>Table42[[#This Row],[New Balance]]*($E$8/$E$7)</f>
        <v>1470.2719960776976</v>
      </c>
      <c r="I211" s="14">
        <f>Table42[[#This Row],[Beginning Balance]]+Table42[[#This Row],[Monthly Contribution]]+Table42[[#This Row],[Interest Earned]]</f>
        <v>177902.91152540143</v>
      </c>
      <c r="J211" s="14">
        <f>J210+Table42[[#This Row],[Interest Earned]]</f>
        <v>118402.91152540146</v>
      </c>
      <c r="K211" s="30"/>
    </row>
    <row r="212" spans="2:11" x14ac:dyDescent="0.25">
      <c r="B212" s="12">
        <v>199</v>
      </c>
      <c r="C212" s="13">
        <f t="shared" si="10"/>
        <v>49857</v>
      </c>
      <c r="D212" s="13" t="str">
        <f>TEXT(Table42[[#This Row],[Payment Date]],"YYYY")</f>
        <v>2036</v>
      </c>
      <c r="E212" s="14">
        <f t="shared" si="11"/>
        <v>177902.91152540143</v>
      </c>
      <c r="F212" s="14">
        <f t="shared" si="9"/>
        <v>250</v>
      </c>
      <c r="G212" s="14">
        <f>Table42[[#This Row],[Monthly Contribution]]+Table42[[#This Row],[Beginning Balance]]</f>
        <v>178152.91152540143</v>
      </c>
      <c r="H212" s="14">
        <f>Table42[[#This Row],[New Balance]]*($E$8/$E$7)</f>
        <v>1484.6075960450119</v>
      </c>
      <c r="I212" s="14">
        <f>Table42[[#This Row],[Beginning Balance]]+Table42[[#This Row],[Monthly Contribution]]+Table42[[#This Row],[Interest Earned]]</f>
        <v>179637.51912144644</v>
      </c>
      <c r="J212" s="14">
        <f>J211+Table42[[#This Row],[Interest Earned]]</f>
        <v>119887.51912144647</v>
      </c>
      <c r="K212" s="30"/>
    </row>
    <row r="213" spans="2:11" x14ac:dyDescent="0.25">
      <c r="B213" s="12">
        <v>200</v>
      </c>
      <c r="C213" s="13">
        <f t="shared" si="10"/>
        <v>49888</v>
      </c>
      <c r="D213" s="13" t="str">
        <f>TEXT(Table42[[#This Row],[Payment Date]],"YYYY")</f>
        <v>2036</v>
      </c>
      <c r="E213" s="14">
        <f t="shared" si="11"/>
        <v>179637.51912144644</v>
      </c>
      <c r="F213" s="14">
        <f t="shared" si="9"/>
        <v>250</v>
      </c>
      <c r="G213" s="14">
        <f>Table42[[#This Row],[Monthly Contribution]]+Table42[[#This Row],[Beginning Balance]]</f>
        <v>179887.51912144644</v>
      </c>
      <c r="H213" s="14">
        <f>Table42[[#This Row],[New Balance]]*($E$8/$E$7)</f>
        <v>1499.0626593453869</v>
      </c>
      <c r="I213" s="14">
        <f>Table42[[#This Row],[Beginning Balance]]+Table42[[#This Row],[Monthly Contribution]]+Table42[[#This Row],[Interest Earned]]</f>
        <v>181386.58178079184</v>
      </c>
      <c r="J213" s="14">
        <f>J212+Table42[[#This Row],[Interest Earned]]</f>
        <v>121386.58178079186</v>
      </c>
      <c r="K213" s="30"/>
    </row>
    <row r="214" spans="2:11" x14ac:dyDescent="0.25">
      <c r="B214" s="12">
        <v>201</v>
      </c>
      <c r="C214" s="13">
        <f t="shared" si="10"/>
        <v>49919</v>
      </c>
      <c r="D214" s="13" t="str">
        <f>TEXT(Table42[[#This Row],[Payment Date]],"YYYY")</f>
        <v>2036</v>
      </c>
      <c r="E214" s="14">
        <f t="shared" si="11"/>
        <v>181386.58178079184</v>
      </c>
      <c r="F214" s="14">
        <f t="shared" si="9"/>
        <v>250</v>
      </c>
      <c r="G214" s="14">
        <f>Table42[[#This Row],[Monthly Contribution]]+Table42[[#This Row],[Beginning Balance]]</f>
        <v>181636.58178079184</v>
      </c>
      <c r="H214" s="14">
        <f>Table42[[#This Row],[New Balance]]*($E$8/$E$7)</f>
        <v>1513.6381815065986</v>
      </c>
      <c r="I214" s="14">
        <f>Table42[[#This Row],[Beginning Balance]]+Table42[[#This Row],[Monthly Contribution]]+Table42[[#This Row],[Interest Earned]]</f>
        <v>183150.21996229843</v>
      </c>
      <c r="J214" s="14">
        <f>J213+Table42[[#This Row],[Interest Earned]]</f>
        <v>122900.21996229846</v>
      </c>
      <c r="K214" s="30"/>
    </row>
    <row r="215" spans="2:11" x14ac:dyDescent="0.25">
      <c r="B215" s="12">
        <v>202</v>
      </c>
      <c r="C215" s="13">
        <f t="shared" si="10"/>
        <v>49949</v>
      </c>
      <c r="D215" s="13" t="str">
        <f>TEXT(Table42[[#This Row],[Payment Date]],"YYYY")</f>
        <v>2036</v>
      </c>
      <c r="E215" s="14">
        <f t="shared" si="11"/>
        <v>183150.21996229843</v>
      </c>
      <c r="F215" s="14">
        <f t="shared" si="9"/>
        <v>250</v>
      </c>
      <c r="G215" s="14">
        <f>Table42[[#This Row],[Monthly Contribution]]+Table42[[#This Row],[Beginning Balance]]</f>
        <v>183400.21996229843</v>
      </c>
      <c r="H215" s="14">
        <f>Table42[[#This Row],[New Balance]]*($E$8/$E$7)</f>
        <v>1528.335166352487</v>
      </c>
      <c r="I215" s="14">
        <f>Table42[[#This Row],[Beginning Balance]]+Table42[[#This Row],[Monthly Contribution]]+Table42[[#This Row],[Interest Earned]]</f>
        <v>184928.55512865091</v>
      </c>
      <c r="J215" s="14">
        <f>J214+Table42[[#This Row],[Interest Earned]]</f>
        <v>124428.55512865094</v>
      </c>
      <c r="K215" s="30"/>
    </row>
    <row r="216" spans="2:11" x14ac:dyDescent="0.25">
      <c r="B216" s="12">
        <v>203</v>
      </c>
      <c r="C216" s="13">
        <f t="shared" si="10"/>
        <v>49980</v>
      </c>
      <c r="D216" s="13" t="str">
        <f>TEXT(Table42[[#This Row],[Payment Date]],"YYYY")</f>
        <v>2036</v>
      </c>
      <c r="E216" s="14">
        <f t="shared" si="11"/>
        <v>184928.55512865091</v>
      </c>
      <c r="F216" s="14">
        <f t="shared" si="9"/>
        <v>250</v>
      </c>
      <c r="G216" s="14">
        <f>Table42[[#This Row],[Monthly Contribution]]+Table42[[#This Row],[Beginning Balance]]</f>
        <v>185178.55512865091</v>
      </c>
      <c r="H216" s="14">
        <f>Table42[[#This Row],[New Balance]]*($E$8/$E$7)</f>
        <v>1543.1546260720909</v>
      </c>
      <c r="I216" s="14">
        <f>Table42[[#This Row],[Beginning Balance]]+Table42[[#This Row],[Monthly Contribution]]+Table42[[#This Row],[Interest Earned]]</f>
        <v>186721.70975472301</v>
      </c>
      <c r="J216" s="14">
        <f>J215+Table42[[#This Row],[Interest Earned]]</f>
        <v>125971.70975472304</v>
      </c>
      <c r="K216" s="30"/>
    </row>
    <row r="217" spans="2:11" x14ac:dyDescent="0.25">
      <c r="B217" s="12">
        <v>204</v>
      </c>
      <c r="C217" s="13">
        <f t="shared" si="10"/>
        <v>50010</v>
      </c>
      <c r="D217" s="13" t="str">
        <f>TEXT(Table42[[#This Row],[Payment Date]],"YYYY")</f>
        <v>2036</v>
      </c>
      <c r="E217" s="14">
        <f t="shared" si="11"/>
        <v>186721.70975472301</v>
      </c>
      <c r="F217" s="14">
        <f t="shared" si="9"/>
        <v>250</v>
      </c>
      <c r="G217" s="14">
        <f>Table42[[#This Row],[Monthly Contribution]]+Table42[[#This Row],[Beginning Balance]]</f>
        <v>186971.70975472301</v>
      </c>
      <c r="H217" s="14">
        <f>Table42[[#This Row],[New Balance]]*($E$8/$E$7)</f>
        <v>1558.0975812893585</v>
      </c>
      <c r="I217" s="14">
        <f>Table42[[#This Row],[Beginning Balance]]+Table42[[#This Row],[Monthly Contribution]]+Table42[[#This Row],[Interest Earned]]</f>
        <v>188529.80733601237</v>
      </c>
      <c r="J217" s="14">
        <f>J216+Table42[[#This Row],[Interest Earned]]</f>
        <v>127529.8073360124</v>
      </c>
      <c r="K217" s="30">
        <f>Table42[[#This Row],[Ending Balance]]</f>
        <v>188529.80733601237</v>
      </c>
    </row>
    <row r="218" spans="2:11" x14ac:dyDescent="0.25">
      <c r="B218" s="12">
        <v>205</v>
      </c>
      <c r="C218" s="13">
        <f t="shared" si="10"/>
        <v>50041</v>
      </c>
      <c r="D218" s="13" t="str">
        <f>TEXT(Table42[[#This Row],[Payment Date]],"YYYY")</f>
        <v>2037</v>
      </c>
      <c r="E218" s="14">
        <f t="shared" si="11"/>
        <v>188529.80733601237</v>
      </c>
      <c r="F218" s="14">
        <f t="shared" si="9"/>
        <v>250</v>
      </c>
      <c r="G218" s="14">
        <f>Table42[[#This Row],[Monthly Contribution]]+Table42[[#This Row],[Beginning Balance]]</f>
        <v>188779.80733601237</v>
      </c>
      <c r="H218" s="14">
        <f>Table42[[#This Row],[New Balance]]*($E$8/$E$7)</f>
        <v>1573.1650611334364</v>
      </c>
      <c r="I218" s="14">
        <f>Table42[[#This Row],[Beginning Balance]]+Table42[[#This Row],[Monthly Contribution]]+Table42[[#This Row],[Interest Earned]]</f>
        <v>190352.97239714582</v>
      </c>
      <c r="J218" s="14">
        <f>J217+Table42[[#This Row],[Interest Earned]]</f>
        <v>129102.97239714583</v>
      </c>
      <c r="K218" s="30"/>
    </row>
    <row r="219" spans="2:11" x14ac:dyDescent="0.25">
      <c r="B219" s="12">
        <v>206</v>
      </c>
      <c r="C219" s="13">
        <f t="shared" si="10"/>
        <v>50072</v>
      </c>
      <c r="D219" s="13" t="str">
        <f>TEXT(Table42[[#This Row],[Payment Date]],"YYYY")</f>
        <v>2037</v>
      </c>
      <c r="E219" s="14">
        <f t="shared" si="11"/>
        <v>190352.97239714582</v>
      </c>
      <c r="F219" s="14">
        <f t="shared" si="9"/>
        <v>250</v>
      </c>
      <c r="G219" s="14">
        <f>Table42[[#This Row],[Monthly Contribution]]+Table42[[#This Row],[Beginning Balance]]</f>
        <v>190602.97239714582</v>
      </c>
      <c r="H219" s="14">
        <f>Table42[[#This Row],[New Balance]]*($E$8/$E$7)</f>
        <v>1588.3581033095484</v>
      </c>
      <c r="I219" s="14">
        <f>Table42[[#This Row],[Beginning Balance]]+Table42[[#This Row],[Monthly Contribution]]+Table42[[#This Row],[Interest Earned]]</f>
        <v>192191.33050045537</v>
      </c>
      <c r="J219" s="14">
        <f>J218+Table42[[#This Row],[Interest Earned]]</f>
        <v>130691.33050045538</v>
      </c>
      <c r="K219" s="30"/>
    </row>
    <row r="220" spans="2:11" x14ac:dyDescent="0.25">
      <c r="B220" s="12">
        <v>207</v>
      </c>
      <c r="C220" s="13">
        <f t="shared" si="10"/>
        <v>50100</v>
      </c>
      <c r="D220" s="13" t="str">
        <f>TEXT(Table42[[#This Row],[Payment Date]],"YYYY")</f>
        <v>2037</v>
      </c>
      <c r="E220" s="14">
        <f t="shared" si="11"/>
        <v>192191.33050045537</v>
      </c>
      <c r="F220" s="14">
        <f t="shared" si="9"/>
        <v>250</v>
      </c>
      <c r="G220" s="14">
        <f>Table42[[#This Row],[Monthly Contribution]]+Table42[[#This Row],[Beginning Balance]]</f>
        <v>192441.33050045537</v>
      </c>
      <c r="H220" s="14">
        <f>Table42[[#This Row],[New Balance]]*($E$8/$E$7)</f>
        <v>1603.6777541704614</v>
      </c>
      <c r="I220" s="14">
        <f>Table42[[#This Row],[Beginning Balance]]+Table42[[#This Row],[Monthly Contribution]]+Table42[[#This Row],[Interest Earned]]</f>
        <v>194045.00825462583</v>
      </c>
      <c r="J220" s="14">
        <f>J219+Table42[[#This Row],[Interest Earned]]</f>
        <v>132295.00825462583</v>
      </c>
      <c r="K220" s="30"/>
    </row>
    <row r="221" spans="2:11" x14ac:dyDescent="0.25">
      <c r="B221" s="12">
        <v>208</v>
      </c>
      <c r="C221" s="13">
        <f t="shared" si="10"/>
        <v>50131</v>
      </c>
      <c r="D221" s="13" t="str">
        <f>TEXT(Table42[[#This Row],[Payment Date]],"YYYY")</f>
        <v>2037</v>
      </c>
      <c r="E221" s="14">
        <f t="shared" si="11"/>
        <v>194045.00825462583</v>
      </c>
      <c r="F221" s="14">
        <f t="shared" si="9"/>
        <v>250</v>
      </c>
      <c r="G221" s="14">
        <f>Table42[[#This Row],[Monthly Contribution]]+Table42[[#This Row],[Beginning Balance]]</f>
        <v>194295.00825462583</v>
      </c>
      <c r="H221" s="14">
        <f>Table42[[#This Row],[New Balance]]*($E$8/$E$7)</f>
        <v>1619.1250687885486</v>
      </c>
      <c r="I221" s="14">
        <f>Table42[[#This Row],[Beginning Balance]]+Table42[[#This Row],[Monthly Contribution]]+Table42[[#This Row],[Interest Earned]]</f>
        <v>195914.1333234144</v>
      </c>
      <c r="J221" s="14">
        <f>J220+Table42[[#This Row],[Interest Earned]]</f>
        <v>133914.1333234144</v>
      </c>
      <c r="K221" s="30"/>
    </row>
    <row r="222" spans="2:11" x14ac:dyDescent="0.25">
      <c r="B222" s="12">
        <v>209</v>
      </c>
      <c r="C222" s="13">
        <f t="shared" si="10"/>
        <v>50161</v>
      </c>
      <c r="D222" s="13" t="str">
        <f>TEXT(Table42[[#This Row],[Payment Date]],"YYYY")</f>
        <v>2037</v>
      </c>
      <c r="E222" s="14">
        <f t="shared" si="11"/>
        <v>195914.1333234144</v>
      </c>
      <c r="F222" s="14">
        <f t="shared" si="9"/>
        <v>250</v>
      </c>
      <c r="G222" s="14">
        <f>Table42[[#This Row],[Monthly Contribution]]+Table42[[#This Row],[Beginning Balance]]</f>
        <v>196164.1333234144</v>
      </c>
      <c r="H222" s="14">
        <f>Table42[[#This Row],[New Balance]]*($E$8/$E$7)</f>
        <v>1634.7011110284534</v>
      </c>
      <c r="I222" s="14">
        <f>Table42[[#This Row],[Beginning Balance]]+Table42[[#This Row],[Monthly Contribution]]+Table42[[#This Row],[Interest Earned]]</f>
        <v>197798.83443444286</v>
      </c>
      <c r="J222" s="14">
        <f>J221+Table42[[#This Row],[Interest Earned]]</f>
        <v>135548.83443444286</v>
      </c>
      <c r="K222" s="30"/>
    </row>
    <row r="223" spans="2:11" x14ac:dyDescent="0.25">
      <c r="B223" s="12">
        <v>210</v>
      </c>
      <c r="C223" s="13">
        <f t="shared" si="10"/>
        <v>50192</v>
      </c>
      <c r="D223" s="13" t="str">
        <f>TEXT(Table42[[#This Row],[Payment Date]],"YYYY")</f>
        <v>2037</v>
      </c>
      <c r="E223" s="14">
        <f t="shared" si="11"/>
        <v>197798.83443444286</v>
      </c>
      <c r="F223" s="14">
        <f t="shared" si="9"/>
        <v>250</v>
      </c>
      <c r="G223" s="14">
        <f>Table42[[#This Row],[Monthly Contribution]]+Table42[[#This Row],[Beginning Balance]]</f>
        <v>198048.83443444286</v>
      </c>
      <c r="H223" s="14">
        <f>Table42[[#This Row],[New Balance]]*($E$8/$E$7)</f>
        <v>1650.4069536203572</v>
      </c>
      <c r="I223" s="14">
        <f>Table42[[#This Row],[Beginning Balance]]+Table42[[#This Row],[Monthly Contribution]]+Table42[[#This Row],[Interest Earned]]</f>
        <v>199699.24138806321</v>
      </c>
      <c r="J223" s="14">
        <f>J222+Table42[[#This Row],[Interest Earned]]</f>
        <v>137199.24138806321</v>
      </c>
      <c r="K223" s="30"/>
    </row>
    <row r="224" spans="2:11" x14ac:dyDescent="0.25">
      <c r="B224" s="12">
        <v>211</v>
      </c>
      <c r="C224" s="13">
        <f t="shared" si="10"/>
        <v>50222</v>
      </c>
      <c r="D224" s="13" t="str">
        <f>TEXT(Table42[[#This Row],[Payment Date]],"YYYY")</f>
        <v>2037</v>
      </c>
      <c r="E224" s="14">
        <f t="shared" si="11"/>
        <v>199699.24138806321</v>
      </c>
      <c r="F224" s="14">
        <f t="shared" si="9"/>
        <v>250</v>
      </c>
      <c r="G224" s="14">
        <f>Table42[[#This Row],[Monthly Contribution]]+Table42[[#This Row],[Beginning Balance]]</f>
        <v>199949.24138806321</v>
      </c>
      <c r="H224" s="14">
        <f>Table42[[#This Row],[New Balance]]*($E$8/$E$7)</f>
        <v>1666.24367823386</v>
      </c>
      <c r="I224" s="14">
        <f>Table42[[#This Row],[Beginning Balance]]+Table42[[#This Row],[Monthly Contribution]]+Table42[[#This Row],[Interest Earned]]</f>
        <v>201615.48506629706</v>
      </c>
      <c r="J224" s="14">
        <f>J223+Table42[[#This Row],[Interest Earned]]</f>
        <v>138865.48506629706</v>
      </c>
      <c r="K224" s="30"/>
    </row>
    <row r="225" spans="2:11" x14ac:dyDescent="0.25">
      <c r="B225" s="12">
        <v>212</v>
      </c>
      <c r="C225" s="13">
        <f t="shared" si="10"/>
        <v>50253</v>
      </c>
      <c r="D225" s="13" t="str">
        <f>TEXT(Table42[[#This Row],[Payment Date]],"YYYY")</f>
        <v>2037</v>
      </c>
      <c r="E225" s="14">
        <f t="shared" si="11"/>
        <v>201615.48506629706</v>
      </c>
      <c r="F225" s="14">
        <f t="shared" si="9"/>
        <v>250</v>
      </c>
      <c r="G225" s="14">
        <f>Table42[[#This Row],[Monthly Contribution]]+Table42[[#This Row],[Beginning Balance]]</f>
        <v>201865.48506629706</v>
      </c>
      <c r="H225" s="14">
        <f>Table42[[#This Row],[New Balance]]*($E$8/$E$7)</f>
        <v>1682.2123755524754</v>
      </c>
      <c r="I225" s="14">
        <f>Table42[[#This Row],[Beginning Balance]]+Table42[[#This Row],[Monthly Contribution]]+Table42[[#This Row],[Interest Earned]]</f>
        <v>203547.69744184954</v>
      </c>
      <c r="J225" s="14">
        <f>J224+Table42[[#This Row],[Interest Earned]]</f>
        <v>140547.69744184954</v>
      </c>
      <c r="K225" s="30"/>
    </row>
    <row r="226" spans="2:11" x14ac:dyDescent="0.25">
      <c r="B226" s="12">
        <v>213</v>
      </c>
      <c r="C226" s="13">
        <f t="shared" si="10"/>
        <v>50284</v>
      </c>
      <c r="D226" s="13" t="str">
        <f>TEXT(Table42[[#This Row],[Payment Date]],"YYYY")</f>
        <v>2037</v>
      </c>
      <c r="E226" s="14">
        <f t="shared" si="11"/>
        <v>203547.69744184954</v>
      </c>
      <c r="F226" s="14">
        <f t="shared" si="9"/>
        <v>250</v>
      </c>
      <c r="G226" s="14">
        <f>Table42[[#This Row],[Monthly Contribution]]+Table42[[#This Row],[Beginning Balance]]</f>
        <v>203797.69744184954</v>
      </c>
      <c r="H226" s="14">
        <f>Table42[[#This Row],[New Balance]]*($E$8/$E$7)</f>
        <v>1698.314145348746</v>
      </c>
      <c r="I226" s="14">
        <f>Table42[[#This Row],[Beginning Balance]]+Table42[[#This Row],[Monthly Contribution]]+Table42[[#This Row],[Interest Earned]]</f>
        <v>205496.01158719827</v>
      </c>
      <c r="J226" s="14">
        <f>J225+Table42[[#This Row],[Interest Earned]]</f>
        <v>142246.01158719827</v>
      </c>
      <c r="K226" s="30"/>
    </row>
    <row r="227" spans="2:11" x14ac:dyDescent="0.25">
      <c r="B227" s="12">
        <v>214</v>
      </c>
      <c r="C227" s="13">
        <f t="shared" si="10"/>
        <v>50314</v>
      </c>
      <c r="D227" s="13" t="str">
        <f>TEXT(Table42[[#This Row],[Payment Date]],"YYYY")</f>
        <v>2037</v>
      </c>
      <c r="E227" s="14">
        <f t="shared" si="11"/>
        <v>205496.01158719827</v>
      </c>
      <c r="F227" s="14">
        <f t="shared" si="9"/>
        <v>250</v>
      </c>
      <c r="G227" s="14">
        <f>Table42[[#This Row],[Monthly Contribution]]+Table42[[#This Row],[Beginning Balance]]</f>
        <v>205746.01158719827</v>
      </c>
      <c r="H227" s="14">
        <f>Table42[[#This Row],[New Balance]]*($E$8/$E$7)</f>
        <v>1714.5500965599856</v>
      </c>
      <c r="I227" s="14">
        <f>Table42[[#This Row],[Beginning Balance]]+Table42[[#This Row],[Monthly Contribution]]+Table42[[#This Row],[Interest Earned]]</f>
        <v>207460.56168375825</v>
      </c>
      <c r="J227" s="14">
        <f>J226+Table42[[#This Row],[Interest Earned]]</f>
        <v>143960.56168375825</v>
      </c>
      <c r="K227" s="30"/>
    </row>
    <row r="228" spans="2:11" x14ac:dyDescent="0.25">
      <c r="B228" s="12">
        <v>215</v>
      </c>
      <c r="C228" s="13">
        <f t="shared" si="10"/>
        <v>50345</v>
      </c>
      <c r="D228" s="13" t="str">
        <f>TEXT(Table42[[#This Row],[Payment Date]],"YYYY")</f>
        <v>2037</v>
      </c>
      <c r="E228" s="14">
        <f t="shared" si="11"/>
        <v>207460.56168375825</v>
      </c>
      <c r="F228" s="14">
        <f t="shared" si="9"/>
        <v>250</v>
      </c>
      <c r="G228" s="14">
        <f>Table42[[#This Row],[Monthly Contribution]]+Table42[[#This Row],[Beginning Balance]]</f>
        <v>207710.56168375825</v>
      </c>
      <c r="H228" s="14">
        <f>Table42[[#This Row],[New Balance]]*($E$8/$E$7)</f>
        <v>1730.9213473646521</v>
      </c>
      <c r="I228" s="14">
        <f>Table42[[#This Row],[Beginning Balance]]+Table42[[#This Row],[Monthly Contribution]]+Table42[[#This Row],[Interest Earned]]</f>
        <v>209441.48303112289</v>
      </c>
      <c r="J228" s="14">
        <f>J227+Table42[[#This Row],[Interest Earned]]</f>
        <v>145691.48303112289</v>
      </c>
      <c r="K228" s="30"/>
    </row>
    <row r="229" spans="2:11" x14ac:dyDescent="0.25">
      <c r="B229" s="12">
        <v>216</v>
      </c>
      <c r="C229" s="13">
        <f t="shared" si="10"/>
        <v>50375</v>
      </c>
      <c r="D229" s="13" t="str">
        <f>TEXT(Table42[[#This Row],[Payment Date]],"YYYY")</f>
        <v>2037</v>
      </c>
      <c r="E229" s="14">
        <f t="shared" si="11"/>
        <v>209441.48303112289</v>
      </c>
      <c r="F229" s="14">
        <f t="shared" si="9"/>
        <v>250</v>
      </c>
      <c r="G229" s="14">
        <f>Table42[[#This Row],[Monthly Contribution]]+Table42[[#This Row],[Beginning Balance]]</f>
        <v>209691.48303112289</v>
      </c>
      <c r="H229" s="14">
        <f>Table42[[#This Row],[New Balance]]*($E$8/$E$7)</f>
        <v>1747.4290252593573</v>
      </c>
      <c r="I229" s="14">
        <f>Table42[[#This Row],[Beginning Balance]]+Table42[[#This Row],[Monthly Contribution]]+Table42[[#This Row],[Interest Earned]]</f>
        <v>211438.91205638225</v>
      </c>
      <c r="J229" s="14">
        <f>J228+Table42[[#This Row],[Interest Earned]]</f>
        <v>147438.91205638225</v>
      </c>
      <c r="K229" s="30">
        <f>Table42[[#This Row],[Ending Balance]]</f>
        <v>211438.91205638225</v>
      </c>
    </row>
    <row r="230" spans="2:11" x14ac:dyDescent="0.25">
      <c r="B230" s="12">
        <v>217</v>
      </c>
      <c r="C230" s="13">
        <f t="shared" si="10"/>
        <v>50406</v>
      </c>
      <c r="D230" s="13" t="str">
        <f>TEXT(Table42[[#This Row],[Payment Date]],"YYYY")</f>
        <v>2038</v>
      </c>
      <c r="E230" s="14">
        <f t="shared" si="11"/>
        <v>211438.91205638225</v>
      </c>
      <c r="F230" s="14">
        <f t="shared" si="9"/>
        <v>250</v>
      </c>
      <c r="G230" s="14">
        <f>Table42[[#This Row],[Monthly Contribution]]+Table42[[#This Row],[Beginning Balance]]</f>
        <v>211688.91205638225</v>
      </c>
      <c r="H230" s="14">
        <f>Table42[[#This Row],[New Balance]]*($E$8/$E$7)</f>
        <v>1764.0742671365188</v>
      </c>
      <c r="I230" s="14">
        <f>Table42[[#This Row],[Beginning Balance]]+Table42[[#This Row],[Monthly Contribution]]+Table42[[#This Row],[Interest Earned]]</f>
        <v>213452.98632351877</v>
      </c>
      <c r="J230" s="14">
        <f>J229+Table42[[#This Row],[Interest Earned]]</f>
        <v>149202.98632351877</v>
      </c>
      <c r="K230" s="30"/>
    </row>
    <row r="231" spans="2:11" x14ac:dyDescent="0.25">
      <c r="B231" s="12">
        <v>218</v>
      </c>
      <c r="C231" s="13">
        <f t="shared" si="10"/>
        <v>50437</v>
      </c>
      <c r="D231" s="13" t="str">
        <f>TEXT(Table42[[#This Row],[Payment Date]],"YYYY")</f>
        <v>2038</v>
      </c>
      <c r="E231" s="14">
        <f t="shared" si="11"/>
        <v>213452.98632351877</v>
      </c>
      <c r="F231" s="14">
        <f t="shared" si="9"/>
        <v>250</v>
      </c>
      <c r="G231" s="14">
        <f>Table42[[#This Row],[Monthly Contribution]]+Table42[[#This Row],[Beginning Balance]]</f>
        <v>213702.98632351877</v>
      </c>
      <c r="H231" s="14">
        <f>Table42[[#This Row],[New Balance]]*($E$8/$E$7)</f>
        <v>1780.8582193626564</v>
      </c>
      <c r="I231" s="14">
        <f>Table42[[#This Row],[Beginning Balance]]+Table42[[#This Row],[Monthly Contribution]]+Table42[[#This Row],[Interest Earned]]</f>
        <v>215483.84454288142</v>
      </c>
      <c r="J231" s="14">
        <f>J230+Table42[[#This Row],[Interest Earned]]</f>
        <v>150983.84454288142</v>
      </c>
      <c r="K231" s="30"/>
    </row>
    <row r="232" spans="2:11" x14ac:dyDescent="0.25">
      <c r="B232" s="12">
        <v>219</v>
      </c>
      <c r="C232" s="13">
        <f t="shared" si="10"/>
        <v>50465</v>
      </c>
      <c r="D232" s="13" t="str">
        <f>TEXT(Table42[[#This Row],[Payment Date]],"YYYY")</f>
        <v>2038</v>
      </c>
      <c r="E232" s="14">
        <f t="shared" si="11"/>
        <v>215483.84454288142</v>
      </c>
      <c r="F232" s="14">
        <f t="shared" si="9"/>
        <v>250</v>
      </c>
      <c r="G232" s="14">
        <f>Table42[[#This Row],[Monthly Contribution]]+Table42[[#This Row],[Beginning Balance]]</f>
        <v>215733.84454288142</v>
      </c>
      <c r="H232" s="14">
        <f>Table42[[#This Row],[New Balance]]*($E$8/$E$7)</f>
        <v>1797.7820378573451</v>
      </c>
      <c r="I232" s="14">
        <f>Table42[[#This Row],[Beginning Balance]]+Table42[[#This Row],[Monthly Contribution]]+Table42[[#This Row],[Interest Earned]]</f>
        <v>217531.62658073875</v>
      </c>
      <c r="J232" s="14">
        <f>J231+Table42[[#This Row],[Interest Earned]]</f>
        <v>152781.62658073875</v>
      </c>
      <c r="K232" s="30"/>
    </row>
    <row r="233" spans="2:11" x14ac:dyDescent="0.25">
      <c r="B233" s="12">
        <v>220</v>
      </c>
      <c r="C233" s="13">
        <f t="shared" si="10"/>
        <v>50496</v>
      </c>
      <c r="D233" s="13" t="str">
        <f>TEXT(Table42[[#This Row],[Payment Date]],"YYYY")</f>
        <v>2038</v>
      </c>
      <c r="E233" s="14">
        <f t="shared" si="11"/>
        <v>217531.62658073875</v>
      </c>
      <c r="F233" s="14">
        <f t="shared" si="9"/>
        <v>250</v>
      </c>
      <c r="G233" s="14">
        <f>Table42[[#This Row],[Monthly Contribution]]+Table42[[#This Row],[Beginning Balance]]</f>
        <v>217781.62658073875</v>
      </c>
      <c r="H233" s="14">
        <f>Table42[[#This Row],[New Balance]]*($E$8/$E$7)</f>
        <v>1814.8468881728229</v>
      </c>
      <c r="I233" s="14">
        <f>Table42[[#This Row],[Beginning Balance]]+Table42[[#This Row],[Monthly Contribution]]+Table42[[#This Row],[Interest Earned]]</f>
        <v>219596.47346891157</v>
      </c>
      <c r="J233" s="14">
        <f>J232+Table42[[#This Row],[Interest Earned]]</f>
        <v>154596.47346891157</v>
      </c>
      <c r="K233" s="30"/>
    </row>
    <row r="234" spans="2:11" x14ac:dyDescent="0.25">
      <c r="B234" s="12">
        <v>221</v>
      </c>
      <c r="C234" s="13">
        <f t="shared" si="10"/>
        <v>50526</v>
      </c>
      <c r="D234" s="13" t="str">
        <f>TEXT(Table42[[#This Row],[Payment Date]],"YYYY")</f>
        <v>2038</v>
      </c>
      <c r="E234" s="14">
        <f t="shared" si="11"/>
        <v>219596.47346891157</v>
      </c>
      <c r="F234" s="14">
        <f t="shared" si="9"/>
        <v>250</v>
      </c>
      <c r="G234" s="14">
        <f>Table42[[#This Row],[Monthly Contribution]]+Table42[[#This Row],[Beginning Balance]]</f>
        <v>219846.47346891157</v>
      </c>
      <c r="H234" s="14">
        <f>Table42[[#This Row],[New Balance]]*($E$8/$E$7)</f>
        <v>1832.053945574263</v>
      </c>
      <c r="I234" s="14">
        <f>Table42[[#This Row],[Beginning Balance]]+Table42[[#This Row],[Monthly Contribution]]+Table42[[#This Row],[Interest Earned]]</f>
        <v>221678.52741448584</v>
      </c>
      <c r="J234" s="14">
        <f>J233+Table42[[#This Row],[Interest Earned]]</f>
        <v>156428.52741448584</v>
      </c>
      <c r="K234" s="30"/>
    </row>
    <row r="235" spans="2:11" x14ac:dyDescent="0.25">
      <c r="B235" s="12">
        <v>222</v>
      </c>
      <c r="C235" s="13">
        <f t="shared" si="10"/>
        <v>50557</v>
      </c>
      <c r="D235" s="13" t="str">
        <f>TEXT(Table42[[#This Row],[Payment Date]],"YYYY")</f>
        <v>2038</v>
      </c>
      <c r="E235" s="14">
        <f t="shared" si="11"/>
        <v>221678.52741448584</v>
      </c>
      <c r="F235" s="14">
        <f t="shared" si="9"/>
        <v>250</v>
      </c>
      <c r="G235" s="14">
        <f>Table42[[#This Row],[Monthly Contribution]]+Table42[[#This Row],[Beginning Balance]]</f>
        <v>221928.52741448584</v>
      </c>
      <c r="H235" s="14">
        <f>Table42[[#This Row],[New Balance]]*($E$8/$E$7)</f>
        <v>1849.4043951207152</v>
      </c>
      <c r="I235" s="14">
        <f>Table42[[#This Row],[Beginning Balance]]+Table42[[#This Row],[Monthly Contribution]]+Table42[[#This Row],[Interest Earned]]</f>
        <v>223777.93180960655</v>
      </c>
      <c r="J235" s="14">
        <f>J234+Table42[[#This Row],[Interest Earned]]</f>
        <v>158277.93180960655</v>
      </c>
      <c r="K235" s="30"/>
    </row>
    <row r="236" spans="2:11" x14ac:dyDescent="0.25">
      <c r="B236" s="12">
        <v>223</v>
      </c>
      <c r="C236" s="13">
        <f t="shared" si="10"/>
        <v>50587</v>
      </c>
      <c r="D236" s="13" t="str">
        <f>TEXT(Table42[[#This Row],[Payment Date]],"YYYY")</f>
        <v>2038</v>
      </c>
      <c r="E236" s="14">
        <f t="shared" si="11"/>
        <v>223777.93180960655</v>
      </c>
      <c r="F236" s="14">
        <f t="shared" si="9"/>
        <v>250</v>
      </c>
      <c r="G236" s="14">
        <f>Table42[[#This Row],[Monthly Contribution]]+Table42[[#This Row],[Beginning Balance]]</f>
        <v>224027.93180960655</v>
      </c>
      <c r="H236" s="14">
        <f>Table42[[#This Row],[New Balance]]*($E$8/$E$7)</f>
        <v>1866.8994317467213</v>
      </c>
      <c r="I236" s="14">
        <f>Table42[[#This Row],[Beginning Balance]]+Table42[[#This Row],[Monthly Contribution]]+Table42[[#This Row],[Interest Earned]]</f>
        <v>225894.83124135327</v>
      </c>
      <c r="J236" s="14">
        <f>J235+Table42[[#This Row],[Interest Earned]]</f>
        <v>160144.83124135327</v>
      </c>
      <c r="K236" s="30"/>
    </row>
    <row r="237" spans="2:11" x14ac:dyDescent="0.25">
      <c r="B237" s="12">
        <v>224</v>
      </c>
      <c r="C237" s="13">
        <f t="shared" si="10"/>
        <v>50618</v>
      </c>
      <c r="D237" s="13" t="str">
        <f>TEXT(Table42[[#This Row],[Payment Date]],"YYYY")</f>
        <v>2038</v>
      </c>
      <c r="E237" s="14">
        <f t="shared" si="11"/>
        <v>225894.83124135327</v>
      </c>
      <c r="F237" s="14">
        <f t="shared" si="9"/>
        <v>250</v>
      </c>
      <c r="G237" s="14">
        <f>Table42[[#This Row],[Monthly Contribution]]+Table42[[#This Row],[Beginning Balance]]</f>
        <v>226144.83124135327</v>
      </c>
      <c r="H237" s="14">
        <f>Table42[[#This Row],[New Balance]]*($E$8/$E$7)</f>
        <v>1884.5402603446105</v>
      </c>
      <c r="I237" s="14">
        <f>Table42[[#This Row],[Beginning Balance]]+Table42[[#This Row],[Monthly Contribution]]+Table42[[#This Row],[Interest Earned]]</f>
        <v>228029.37150169787</v>
      </c>
      <c r="J237" s="14">
        <f>J236+Table42[[#This Row],[Interest Earned]]</f>
        <v>162029.37150169787</v>
      </c>
      <c r="K237" s="30"/>
    </row>
    <row r="238" spans="2:11" x14ac:dyDescent="0.25">
      <c r="B238" s="12">
        <v>225</v>
      </c>
      <c r="C238" s="13">
        <f t="shared" si="10"/>
        <v>50649</v>
      </c>
      <c r="D238" s="13" t="str">
        <f>TEXT(Table42[[#This Row],[Payment Date]],"YYYY")</f>
        <v>2038</v>
      </c>
      <c r="E238" s="14">
        <f t="shared" si="11"/>
        <v>228029.37150169787</v>
      </c>
      <c r="F238" s="14">
        <f t="shared" si="9"/>
        <v>250</v>
      </c>
      <c r="G238" s="14">
        <f>Table42[[#This Row],[Monthly Contribution]]+Table42[[#This Row],[Beginning Balance]]</f>
        <v>228279.37150169787</v>
      </c>
      <c r="H238" s="14">
        <f>Table42[[#This Row],[New Balance]]*($E$8/$E$7)</f>
        <v>1902.3280958474822</v>
      </c>
      <c r="I238" s="14">
        <f>Table42[[#This Row],[Beginning Balance]]+Table42[[#This Row],[Monthly Contribution]]+Table42[[#This Row],[Interest Earned]]</f>
        <v>230181.69959754535</v>
      </c>
      <c r="J238" s="14">
        <f>J237+Table42[[#This Row],[Interest Earned]]</f>
        <v>163931.69959754535</v>
      </c>
      <c r="K238" s="30"/>
    </row>
    <row r="239" spans="2:11" x14ac:dyDescent="0.25">
      <c r="B239" s="12">
        <v>226</v>
      </c>
      <c r="C239" s="13">
        <f t="shared" si="10"/>
        <v>50679</v>
      </c>
      <c r="D239" s="13" t="str">
        <f>TEXT(Table42[[#This Row],[Payment Date]],"YYYY")</f>
        <v>2038</v>
      </c>
      <c r="E239" s="14">
        <f t="shared" si="11"/>
        <v>230181.69959754535</v>
      </c>
      <c r="F239" s="14">
        <f t="shared" si="9"/>
        <v>250</v>
      </c>
      <c r="G239" s="14">
        <f>Table42[[#This Row],[Monthly Contribution]]+Table42[[#This Row],[Beginning Balance]]</f>
        <v>230431.69959754535</v>
      </c>
      <c r="H239" s="14">
        <f>Table42[[#This Row],[New Balance]]*($E$8/$E$7)</f>
        <v>1920.2641633128778</v>
      </c>
      <c r="I239" s="14">
        <f>Table42[[#This Row],[Beginning Balance]]+Table42[[#This Row],[Monthly Contribution]]+Table42[[#This Row],[Interest Earned]]</f>
        <v>232351.96376085823</v>
      </c>
      <c r="J239" s="14">
        <f>J238+Table42[[#This Row],[Interest Earned]]</f>
        <v>165851.96376085823</v>
      </c>
      <c r="K239" s="30"/>
    </row>
    <row r="240" spans="2:11" x14ac:dyDescent="0.25">
      <c r="B240" s="12">
        <v>227</v>
      </c>
      <c r="C240" s="13">
        <f t="shared" si="10"/>
        <v>50710</v>
      </c>
      <c r="D240" s="13" t="str">
        <f>TEXT(Table42[[#This Row],[Payment Date]],"YYYY")</f>
        <v>2038</v>
      </c>
      <c r="E240" s="14">
        <f t="shared" si="11"/>
        <v>232351.96376085823</v>
      </c>
      <c r="F240" s="14">
        <f t="shared" si="9"/>
        <v>250</v>
      </c>
      <c r="G240" s="14">
        <f>Table42[[#This Row],[Monthly Contribution]]+Table42[[#This Row],[Beginning Balance]]</f>
        <v>232601.96376085823</v>
      </c>
      <c r="H240" s="14">
        <f>Table42[[#This Row],[New Balance]]*($E$8/$E$7)</f>
        <v>1938.3496980071518</v>
      </c>
      <c r="I240" s="14">
        <f>Table42[[#This Row],[Beginning Balance]]+Table42[[#This Row],[Monthly Contribution]]+Table42[[#This Row],[Interest Earned]]</f>
        <v>234540.31345886539</v>
      </c>
      <c r="J240" s="14">
        <f>J239+Table42[[#This Row],[Interest Earned]]</f>
        <v>167790.31345886539</v>
      </c>
      <c r="K240" s="30"/>
    </row>
    <row r="241" spans="2:11" x14ac:dyDescent="0.25">
      <c r="B241" s="12">
        <v>228</v>
      </c>
      <c r="C241" s="13">
        <f t="shared" si="10"/>
        <v>50740</v>
      </c>
      <c r="D241" s="13" t="str">
        <f>TEXT(Table42[[#This Row],[Payment Date]],"YYYY")</f>
        <v>2038</v>
      </c>
      <c r="E241" s="14">
        <f t="shared" si="11"/>
        <v>234540.31345886539</v>
      </c>
      <c r="F241" s="14">
        <f t="shared" si="9"/>
        <v>250</v>
      </c>
      <c r="G241" s="14">
        <f>Table42[[#This Row],[Monthly Contribution]]+Table42[[#This Row],[Beginning Balance]]</f>
        <v>234790.31345886539</v>
      </c>
      <c r="H241" s="14">
        <f>Table42[[#This Row],[New Balance]]*($E$8/$E$7)</f>
        <v>1956.5859454905449</v>
      </c>
      <c r="I241" s="14">
        <f>Table42[[#This Row],[Beginning Balance]]+Table42[[#This Row],[Monthly Contribution]]+Table42[[#This Row],[Interest Earned]]</f>
        <v>236746.89940435594</v>
      </c>
      <c r="J241" s="14">
        <f>J240+Table42[[#This Row],[Interest Earned]]</f>
        <v>169746.89940435594</v>
      </c>
      <c r="K241" s="30">
        <f>Table42[[#This Row],[Ending Balance]]</f>
        <v>236746.89940435594</v>
      </c>
    </row>
    <row r="242" spans="2:11" x14ac:dyDescent="0.25">
      <c r="B242" s="12">
        <v>229</v>
      </c>
      <c r="C242" s="13">
        <f t="shared" si="10"/>
        <v>50771</v>
      </c>
      <c r="D242" s="13" t="str">
        <f>TEXT(Table42[[#This Row],[Payment Date]],"YYYY")</f>
        <v>2039</v>
      </c>
      <c r="E242" s="14">
        <f t="shared" si="11"/>
        <v>236746.89940435594</v>
      </c>
      <c r="F242" s="14">
        <f t="shared" si="9"/>
        <v>250</v>
      </c>
      <c r="G242" s="14">
        <f>Table42[[#This Row],[Monthly Contribution]]+Table42[[#This Row],[Beginning Balance]]</f>
        <v>236996.89940435594</v>
      </c>
      <c r="H242" s="14">
        <f>Table42[[#This Row],[New Balance]]*($E$8/$E$7)</f>
        <v>1974.9741617029661</v>
      </c>
      <c r="I242" s="14">
        <f>Table42[[#This Row],[Beginning Balance]]+Table42[[#This Row],[Monthly Contribution]]+Table42[[#This Row],[Interest Earned]]</f>
        <v>238971.8735660589</v>
      </c>
      <c r="J242" s="14">
        <f>J241+Table42[[#This Row],[Interest Earned]]</f>
        <v>171721.8735660589</v>
      </c>
      <c r="K242" s="30"/>
    </row>
    <row r="243" spans="2:11" x14ac:dyDescent="0.25">
      <c r="B243" s="12">
        <v>230</v>
      </c>
      <c r="C243" s="13">
        <f t="shared" si="10"/>
        <v>50802</v>
      </c>
      <c r="D243" s="13" t="str">
        <f>TEXT(Table42[[#This Row],[Payment Date]],"YYYY")</f>
        <v>2039</v>
      </c>
      <c r="E243" s="14">
        <f t="shared" si="11"/>
        <v>238971.8735660589</v>
      </c>
      <c r="F243" s="14">
        <f t="shared" si="9"/>
        <v>250</v>
      </c>
      <c r="G243" s="14">
        <f>Table42[[#This Row],[Monthly Contribution]]+Table42[[#This Row],[Beginning Balance]]</f>
        <v>239221.8735660589</v>
      </c>
      <c r="H243" s="14">
        <f>Table42[[#This Row],[New Balance]]*($E$8/$E$7)</f>
        <v>1993.5156130504909</v>
      </c>
      <c r="I243" s="14">
        <f>Table42[[#This Row],[Beginning Balance]]+Table42[[#This Row],[Monthly Contribution]]+Table42[[#This Row],[Interest Earned]]</f>
        <v>241215.38917910939</v>
      </c>
      <c r="J243" s="14">
        <f>J242+Table42[[#This Row],[Interest Earned]]</f>
        <v>173715.38917910939</v>
      </c>
      <c r="K243" s="30"/>
    </row>
    <row r="244" spans="2:11" x14ac:dyDescent="0.25">
      <c r="B244" s="12">
        <v>231</v>
      </c>
      <c r="C244" s="13">
        <f t="shared" si="10"/>
        <v>50830</v>
      </c>
      <c r="D244" s="13" t="str">
        <f>TEXT(Table42[[#This Row],[Payment Date]],"YYYY")</f>
        <v>2039</v>
      </c>
      <c r="E244" s="14">
        <f t="shared" si="11"/>
        <v>241215.38917910939</v>
      </c>
      <c r="F244" s="14">
        <f t="shared" si="9"/>
        <v>250</v>
      </c>
      <c r="G244" s="14">
        <f>Table42[[#This Row],[Monthly Contribution]]+Table42[[#This Row],[Beginning Balance]]</f>
        <v>241465.38917910939</v>
      </c>
      <c r="H244" s="14">
        <f>Table42[[#This Row],[New Balance]]*($E$8/$E$7)</f>
        <v>2012.2115764925782</v>
      </c>
      <c r="I244" s="14">
        <f>Table42[[#This Row],[Beginning Balance]]+Table42[[#This Row],[Monthly Contribution]]+Table42[[#This Row],[Interest Earned]]</f>
        <v>243477.60075560198</v>
      </c>
      <c r="J244" s="14">
        <f>J243+Table42[[#This Row],[Interest Earned]]</f>
        <v>175727.60075560198</v>
      </c>
      <c r="K244" s="30"/>
    </row>
    <row r="245" spans="2:11" x14ac:dyDescent="0.25">
      <c r="B245" s="12">
        <v>232</v>
      </c>
      <c r="C245" s="13">
        <f t="shared" si="10"/>
        <v>50861</v>
      </c>
      <c r="D245" s="13" t="str">
        <f>TEXT(Table42[[#This Row],[Payment Date]],"YYYY")</f>
        <v>2039</v>
      </c>
      <c r="E245" s="14">
        <f t="shared" si="11"/>
        <v>243477.60075560198</v>
      </c>
      <c r="F245" s="14">
        <f t="shared" si="9"/>
        <v>250</v>
      </c>
      <c r="G245" s="14">
        <f>Table42[[#This Row],[Monthly Contribution]]+Table42[[#This Row],[Beginning Balance]]</f>
        <v>243727.60075560198</v>
      </c>
      <c r="H245" s="14">
        <f>Table42[[#This Row],[New Balance]]*($E$8/$E$7)</f>
        <v>2031.0633396300163</v>
      </c>
      <c r="I245" s="14">
        <f>Table42[[#This Row],[Beginning Balance]]+Table42[[#This Row],[Monthly Contribution]]+Table42[[#This Row],[Interest Earned]]</f>
        <v>245758.664095232</v>
      </c>
      <c r="J245" s="14">
        <f>J244+Table42[[#This Row],[Interest Earned]]</f>
        <v>177758.664095232</v>
      </c>
      <c r="K245" s="30"/>
    </row>
    <row r="246" spans="2:11" x14ac:dyDescent="0.25">
      <c r="B246" s="12">
        <v>233</v>
      </c>
      <c r="C246" s="13">
        <f t="shared" si="10"/>
        <v>50891</v>
      </c>
      <c r="D246" s="13" t="str">
        <f>TEXT(Table42[[#This Row],[Payment Date]],"YYYY")</f>
        <v>2039</v>
      </c>
      <c r="E246" s="14">
        <f t="shared" si="11"/>
        <v>245758.664095232</v>
      </c>
      <c r="F246" s="14">
        <f t="shared" si="9"/>
        <v>250</v>
      </c>
      <c r="G246" s="14">
        <f>Table42[[#This Row],[Monthly Contribution]]+Table42[[#This Row],[Beginning Balance]]</f>
        <v>246008.664095232</v>
      </c>
      <c r="H246" s="14">
        <f>Table42[[#This Row],[New Balance]]*($E$8/$E$7)</f>
        <v>2050.0722007936001</v>
      </c>
      <c r="I246" s="14">
        <f>Table42[[#This Row],[Beginning Balance]]+Table42[[#This Row],[Monthly Contribution]]+Table42[[#This Row],[Interest Earned]]</f>
        <v>248058.7362960256</v>
      </c>
      <c r="J246" s="14">
        <f>J245+Table42[[#This Row],[Interest Earned]]</f>
        <v>179808.7362960256</v>
      </c>
      <c r="K246" s="30"/>
    </row>
    <row r="247" spans="2:11" x14ac:dyDescent="0.25">
      <c r="B247" s="12">
        <v>234</v>
      </c>
      <c r="C247" s="13">
        <f t="shared" si="10"/>
        <v>50922</v>
      </c>
      <c r="D247" s="13" t="str">
        <f>TEXT(Table42[[#This Row],[Payment Date]],"YYYY")</f>
        <v>2039</v>
      </c>
      <c r="E247" s="14">
        <f t="shared" si="11"/>
        <v>248058.7362960256</v>
      </c>
      <c r="F247" s="14">
        <f t="shared" si="9"/>
        <v>250</v>
      </c>
      <c r="G247" s="14">
        <f>Table42[[#This Row],[Monthly Contribution]]+Table42[[#This Row],[Beginning Balance]]</f>
        <v>248308.7362960256</v>
      </c>
      <c r="H247" s="14">
        <f>Table42[[#This Row],[New Balance]]*($E$8/$E$7)</f>
        <v>2069.2394691335467</v>
      </c>
      <c r="I247" s="14">
        <f>Table42[[#This Row],[Beginning Balance]]+Table42[[#This Row],[Monthly Contribution]]+Table42[[#This Row],[Interest Earned]]</f>
        <v>250377.97576515915</v>
      </c>
      <c r="J247" s="14">
        <f>J246+Table42[[#This Row],[Interest Earned]]</f>
        <v>181877.97576515915</v>
      </c>
      <c r="K247" s="30"/>
    </row>
    <row r="248" spans="2:11" x14ac:dyDescent="0.25">
      <c r="B248" s="12">
        <v>235</v>
      </c>
      <c r="C248" s="13">
        <f t="shared" si="10"/>
        <v>50952</v>
      </c>
      <c r="D248" s="13" t="str">
        <f>TEXT(Table42[[#This Row],[Payment Date]],"YYYY")</f>
        <v>2039</v>
      </c>
      <c r="E248" s="14">
        <f t="shared" si="11"/>
        <v>250377.97576515915</v>
      </c>
      <c r="F248" s="14">
        <f t="shared" si="9"/>
        <v>250</v>
      </c>
      <c r="G248" s="14">
        <f>Table42[[#This Row],[Monthly Contribution]]+Table42[[#This Row],[Beginning Balance]]</f>
        <v>250627.97576515915</v>
      </c>
      <c r="H248" s="14">
        <f>Table42[[#This Row],[New Balance]]*($E$8/$E$7)</f>
        <v>2088.5664647096596</v>
      </c>
      <c r="I248" s="14">
        <f>Table42[[#This Row],[Beginning Balance]]+Table42[[#This Row],[Monthly Contribution]]+Table42[[#This Row],[Interest Earned]]</f>
        <v>252716.54222986882</v>
      </c>
      <c r="J248" s="14">
        <f>J247+Table42[[#This Row],[Interest Earned]]</f>
        <v>183966.54222986882</v>
      </c>
      <c r="K248" s="30"/>
    </row>
    <row r="249" spans="2:11" x14ac:dyDescent="0.25">
      <c r="B249" s="12">
        <v>236</v>
      </c>
      <c r="C249" s="13">
        <f t="shared" si="10"/>
        <v>50983</v>
      </c>
      <c r="D249" s="13" t="str">
        <f>TEXT(Table42[[#This Row],[Payment Date]],"YYYY")</f>
        <v>2039</v>
      </c>
      <c r="E249" s="14">
        <f t="shared" si="11"/>
        <v>252716.54222986882</v>
      </c>
      <c r="F249" s="14">
        <f t="shared" si="9"/>
        <v>250</v>
      </c>
      <c r="G249" s="14">
        <f>Table42[[#This Row],[Monthly Contribution]]+Table42[[#This Row],[Beginning Balance]]</f>
        <v>252966.54222986882</v>
      </c>
      <c r="H249" s="14">
        <f>Table42[[#This Row],[New Balance]]*($E$8/$E$7)</f>
        <v>2108.0545185822402</v>
      </c>
      <c r="I249" s="14">
        <f>Table42[[#This Row],[Beginning Balance]]+Table42[[#This Row],[Monthly Contribution]]+Table42[[#This Row],[Interest Earned]]</f>
        <v>255074.59674845106</v>
      </c>
      <c r="J249" s="14">
        <f>J248+Table42[[#This Row],[Interest Earned]]</f>
        <v>186074.59674845106</v>
      </c>
      <c r="K249" s="30"/>
    </row>
    <row r="250" spans="2:11" x14ac:dyDescent="0.25">
      <c r="B250" s="12">
        <v>237</v>
      </c>
      <c r="C250" s="13">
        <f t="shared" si="10"/>
        <v>51014</v>
      </c>
      <c r="D250" s="13" t="str">
        <f>TEXT(Table42[[#This Row],[Payment Date]],"YYYY")</f>
        <v>2039</v>
      </c>
      <c r="E250" s="14">
        <f t="shared" si="11"/>
        <v>255074.59674845106</v>
      </c>
      <c r="F250" s="14">
        <f t="shared" si="9"/>
        <v>250</v>
      </c>
      <c r="G250" s="14">
        <f>Table42[[#This Row],[Monthly Contribution]]+Table42[[#This Row],[Beginning Balance]]</f>
        <v>255324.59674845106</v>
      </c>
      <c r="H250" s="14">
        <f>Table42[[#This Row],[New Balance]]*($E$8/$E$7)</f>
        <v>2127.704972903759</v>
      </c>
      <c r="I250" s="14">
        <f>Table42[[#This Row],[Beginning Balance]]+Table42[[#This Row],[Monthly Contribution]]+Table42[[#This Row],[Interest Earned]]</f>
        <v>257452.30172135483</v>
      </c>
      <c r="J250" s="14">
        <f>J249+Table42[[#This Row],[Interest Earned]]</f>
        <v>188202.30172135483</v>
      </c>
      <c r="K250" s="30"/>
    </row>
    <row r="251" spans="2:11" x14ac:dyDescent="0.25">
      <c r="B251" s="12">
        <v>238</v>
      </c>
      <c r="C251" s="13">
        <f t="shared" si="10"/>
        <v>51044</v>
      </c>
      <c r="D251" s="13" t="str">
        <f>TEXT(Table42[[#This Row],[Payment Date]],"YYYY")</f>
        <v>2039</v>
      </c>
      <c r="E251" s="14">
        <f t="shared" si="11"/>
        <v>257452.30172135483</v>
      </c>
      <c r="F251" s="14">
        <f t="shared" si="9"/>
        <v>250</v>
      </c>
      <c r="G251" s="14">
        <f>Table42[[#This Row],[Monthly Contribution]]+Table42[[#This Row],[Beginning Balance]]</f>
        <v>257702.30172135483</v>
      </c>
      <c r="H251" s="14">
        <f>Table42[[#This Row],[New Balance]]*($E$8/$E$7)</f>
        <v>2147.5191810112901</v>
      </c>
      <c r="I251" s="14">
        <f>Table42[[#This Row],[Beginning Balance]]+Table42[[#This Row],[Monthly Contribution]]+Table42[[#This Row],[Interest Earned]]</f>
        <v>259849.82090236613</v>
      </c>
      <c r="J251" s="14">
        <f>J250+Table42[[#This Row],[Interest Earned]]</f>
        <v>190349.82090236613</v>
      </c>
      <c r="K251" s="30"/>
    </row>
    <row r="252" spans="2:11" x14ac:dyDescent="0.25">
      <c r="B252" s="12">
        <v>239</v>
      </c>
      <c r="C252" s="13">
        <f t="shared" si="10"/>
        <v>51075</v>
      </c>
      <c r="D252" s="13" t="str">
        <f>TEXT(Table42[[#This Row],[Payment Date]],"YYYY")</f>
        <v>2039</v>
      </c>
      <c r="E252" s="14">
        <f t="shared" si="11"/>
        <v>259849.82090236613</v>
      </c>
      <c r="F252" s="14">
        <f t="shared" si="9"/>
        <v>250</v>
      </c>
      <c r="G252" s="14">
        <f>Table42[[#This Row],[Monthly Contribution]]+Table42[[#This Row],[Beginning Balance]]</f>
        <v>260099.82090236613</v>
      </c>
      <c r="H252" s="14">
        <f>Table42[[#This Row],[New Balance]]*($E$8/$E$7)</f>
        <v>2167.4985075197178</v>
      </c>
      <c r="I252" s="14">
        <f>Table42[[#This Row],[Beginning Balance]]+Table42[[#This Row],[Monthly Contribution]]+Table42[[#This Row],[Interest Earned]]</f>
        <v>262267.31940988585</v>
      </c>
      <c r="J252" s="14">
        <f>J251+Table42[[#This Row],[Interest Earned]]</f>
        <v>192517.31940988585</v>
      </c>
      <c r="K252" s="30"/>
    </row>
    <row r="253" spans="2:11" x14ac:dyDescent="0.25">
      <c r="B253" s="12">
        <v>240</v>
      </c>
      <c r="C253" s="13">
        <f t="shared" si="10"/>
        <v>51105</v>
      </c>
      <c r="D253" s="13" t="str">
        <f>TEXT(Table42[[#This Row],[Payment Date]],"YYYY")</f>
        <v>2039</v>
      </c>
      <c r="E253" s="14">
        <f t="shared" si="11"/>
        <v>262267.31940988585</v>
      </c>
      <c r="F253" s="14">
        <f t="shared" si="9"/>
        <v>250</v>
      </c>
      <c r="G253" s="14">
        <f>Table42[[#This Row],[Monthly Contribution]]+Table42[[#This Row],[Beginning Balance]]</f>
        <v>262517.31940988585</v>
      </c>
      <c r="H253" s="14">
        <f>Table42[[#This Row],[New Balance]]*($E$8/$E$7)</f>
        <v>2187.6443284157153</v>
      </c>
      <c r="I253" s="14">
        <f>Table42[[#This Row],[Beginning Balance]]+Table42[[#This Row],[Monthly Contribution]]+Table42[[#This Row],[Interest Earned]]</f>
        <v>264704.96373830159</v>
      </c>
      <c r="J253" s="14">
        <f>J252+Table42[[#This Row],[Interest Earned]]</f>
        <v>194704.96373830157</v>
      </c>
      <c r="K253" s="30">
        <f>Table42[[#This Row],[Ending Balance]]</f>
        <v>264704.96373830159</v>
      </c>
    </row>
    <row r="254" spans="2:11" x14ac:dyDescent="0.25">
      <c r="B254" s="12">
        <v>241</v>
      </c>
      <c r="C254" s="13">
        <f t="shared" si="10"/>
        <v>51136</v>
      </c>
      <c r="D254" s="13" t="str">
        <f>TEXT(Table42[[#This Row],[Payment Date]],"YYYY")</f>
        <v>2040</v>
      </c>
      <c r="E254" s="14">
        <f t="shared" si="11"/>
        <v>264704.96373830159</v>
      </c>
      <c r="F254" s="14">
        <f t="shared" si="9"/>
        <v>250</v>
      </c>
      <c r="G254" s="14">
        <f>Table42[[#This Row],[Monthly Contribution]]+Table42[[#This Row],[Beginning Balance]]</f>
        <v>264954.96373830159</v>
      </c>
      <c r="H254" s="14">
        <f>Table42[[#This Row],[New Balance]]*($E$8/$E$7)</f>
        <v>2207.9580311525133</v>
      </c>
      <c r="I254" s="14">
        <f>Table42[[#This Row],[Beginning Balance]]+Table42[[#This Row],[Monthly Contribution]]+Table42[[#This Row],[Interest Earned]]</f>
        <v>267162.92176945409</v>
      </c>
      <c r="J254" s="14">
        <f>J253+Table42[[#This Row],[Interest Earned]]</f>
        <v>196912.92176945409</v>
      </c>
      <c r="K254" s="30"/>
    </row>
    <row r="255" spans="2:11" x14ac:dyDescent="0.25">
      <c r="B255" s="12">
        <v>242</v>
      </c>
      <c r="C255" s="13">
        <f t="shared" si="10"/>
        <v>51167</v>
      </c>
      <c r="D255" s="13" t="str">
        <f>TEXT(Table42[[#This Row],[Payment Date]],"YYYY")</f>
        <v>2040</v>
      </c>
      <c r="E255" s="14">
        <f t="shared" si="11"/>
        <v>267162.92176945409</v>
      </c>
      <c r="F255" s="14">
        <f t="shared" si="9"/>
        <v>250</v>
      </c>
      <c r="G255" s="14">
        <f>Table42[[#This Row],[Monthly Contribution]]+Table42[[#This Row],[Beginning Balance]]</f>
        <v>267412.92176945409</v>
      </c>
      <c r="H255" s="14">
        <f>Table42[[#This Row],[New Balance]]*($E$8/$E$7)</f>
        <v>2228.4410147454505</v>
      </c>
      <c r="I255" s="14">
        <f>Table42[[#This Row],[Beginning Balance]]+Table42[[#This Row],[Monthly Contribution]]+Table42[[#This Row],[Interest Earned]]</f>
        <v>269641.36278419953</v>
      </c>
      <c r="J255" s="14">
        <f>J254+Table42[[#This Row],[Interest Earned]]</f>
        <v>199141.36278419953</v>
      </c>
      <c r="K255" s="30"/>
    </row>
    <row r="256" spans="2:11" x14ac:dyDescent="0.25">
      <c r="B256" s="12">
        <v>243</v>
      </c>
      <c r="C256" s="13">
        <f t="shared" si="10"/>
        <v>51196</v>
      </c>
      <c r="D256" s="13" t="str">
        <f>TEXT(Table42[[#This Row],[Payment Date]],"YYYY")</f>
        <v>2040</v>
      </c>
      <c r="E256" s="14">
        <f t="shared" si="11"/>
        <v>269641.36278419953</v>
      </c>
      <c r="F256" s="14">
        <f t="shared" si="9"/>
        <v>250</v>
      </c>
      <c r="G256" s="14">
        <f>Table42[[#This Row],[Monthly Contribution]]+Table42[[#This Row],[Beginning Balance]]</f>
        <v>269891.36278419953</v>
      </c>
      <c r="H256" s="14">
        <f>Table42[[#This Row],[New Balance]]*($E$8/$E$7)</f>
        <v>2249.0946898683296</v>
      </c>
      <c r="I256" s="14">
        <f>Table42[[#This Row],[Beginning Balance]]+Table42[[#This Row],[Monthly Contribution]]+Table42[[#This Row],[Interest Earned]]</f>
        <v>272140.45747406787</v>
      </c>
      <c r="J256" s="14">
        <f>J255+Table42[[#This Row],[Interest Earned]]</f>
        <v>201390.45747406787</v>
      </c>
      <c r="K256" s="30"/>
    </row>
    <row r="257" spans="2:11" x14ac:dyDescent="0.25">
      <c r="B257" s="12">
        <v>244</v>
      </c>
      <c r="C257" s="13">
        <f t="shared" si="10"/>
        <v>51227</v>
      </c>
      <c r="D257" s="13" t="str">
        <f>TEXT(Table42[[#This Row],[Payment Date]],"YYYY")</f>
        <v>2040</v>
      </c>
      <c r="E257" s="14">
        <f t="shared" si="11"/>
        <v>272140.45747406787</v>
      </c>
      <c r="F257" s="14">
        <f t="shared" si="9"/>
        <v>250</v>
      </c>
      <c r="G257" s="14">
        <f>Table42[[#This Row],[Monthly Contribution]]+Table42[[#This Row],[Beginning Balance]]</f>
        <v>272390.45747406787</v>
      </c>
      <c r="H257" s="14">
        <f>Table42[[#This Row],[New Balance]]*($E$8/$E$7)</f>
        <v>2269.9204789505657</v>
      </c>
      <c r="I257" s="14">
        <f>Table42[[#This Row],[Beginning Balance]]+Table42[[#This Row],[Monthly Contribution]]+Table42[[#This Row],[Interest Earned]]</f>
        <v>274660.37795301841</v>
      </c>
      <c r="J257" s="14">
        <f>J256+Table42[[#This Row],[Interest Earned]]</f>
        <v>203660.37795301844</v>
      </c>
      <c r="K257" s="30"/>
    </row>
    <row r="258" spans="2:11" x14ac:dyDescent="0.25">
      <c r="B258" s="12">
        <v>245</v>
      </c>
      <c r="C258" s="13">
        <f t="shared" si="10"/>
        <v>51257</v>
      </c>
      <c r="D258" s="13" t="str">
        <f>TEXT(Table42[[#This Row],[Payment Date]],"YYYY")</f>
        <v>2040</v>
      </c>
      <c r="E258" s="14">
        <f t="shared" si="11"/>
        <v>274660.37795301841</v>
      </c>
      <c r="F258" s="14">
        <f t="shared" si="9"/>
        <v>250</v>
      </c>
      <c r="G258" s="14">
        <f>Table42[[#This Row],[Monthly Contribution]]+Table42[[#This Row],[Beginning Balance]]</f>
        <v>274910.37795301841</v>
      </c>
      <c r="H258" s="14">
        <f>Table42[[#This Row],[New Balance]]*($E$8/$E$7)</f>
        <v>2290.9198162751536</v>
      </c>
      <c r="I258" s="14">
        <f>Table42[[#This Row],[Beginning Balance]]+Table42[[#This Row],[Monthly Contribution]]+Table42[[#This Row],[Interest Earned]]</f>
        <v>277201.29776929354</v>
      </c>
      <c r="J258" s="14">
        <f>J257+Table42[[#This Row],[Interest Earned]]</f>
        <v>205951.2977692936</v>
      </c>
      <c r="K258" s="30"/>
    </row>
    <row r="259" spans="2:11" x14ac:dyDescent="0.25">
      <c r="B259" s="12">
        <v>246</v>
      </c>
      <c r="C259" s="13">
        <f t="shared" si="10"/>
        <v>51288</v>
      </c>
      <c r="D259" s="13" t="str">
        <f>TEXT(Table42[[#This Row],[Payment Date]],"YYYY")</f>
        <v>2040</v>
      </c>
      <c r="E259" s="14">
        <f t="shared" si="11"/>
        <v>277201.29776929354</v>
      </c>
      <c r="F259" s="14">
        <f t="shared" si="9"/>
        <v>250</v>
      </c>
      <c r="G259" s="14">
        <f>Table42[[#This Row],[Monthly Contribution]]+Table42[[#This Row],[Beginning Balance]]</f>
        <v>277451.29776929354</v>
      </c>
      <c r="H259" s="14">
        <f>Table42[[#This Row],[New Balance]]*($E$8/$E$7)</f>
        <v>2312.0941480774463</v>
      </c>
      <c r="I259" s="14">
        <f>Table42[[#This Row],[Beginning Balance]]+Table42[[#This Row],[Monthly Contribution]]+Table42[[#This Row],[Interest Earned]]</f>
        <v>279763.39191737096</v>
      </c>
      <c r="J259" s="14">
        <f>J258+Table42[[#This Row],[Interest Earned]]</f>
        <v>208263.39191737105</v>
      </c>
      <c r="K259" s="30"/>
    </row>
    <row r="260" spans="2:11" x14ac:dyDescent="0.25">
      <c r="B260" s="12">
        <v>247</v>
      </c>
      <c r="C260" s="13">
        <f t="shared" si="10"/>
        <v>51318</v>
      </c>
      <c r="D260" s="13" t="str">
        <f>TEXT(Table42[[#This Row],[Payment Date]],"YYYY")</f>
        <v>2040</v>
      </c>
      <c r="E260" s="14">
        <f t="shared" si="11"/>
        <v>279763.39191737096</v>
      </c>
      <c r="F260" s="14">
        <f t="shared" si="9"/>
        <v>250</v>
      </c>
      <c r="G260" s="14">
        <f>Table42[[#This Row],[Monthly Contribution]]+Table42[[#This Row],[Beginning Balance]]</f>
        <v>280013.39191737096</v>
      </c>
      <c r="H260" s="14">
        <f>Table42[[#This Row],[New Balance]]*($E$8/$E$7)</f>
        <v>2333.444932644758</v>
      </c>
      <c r="I260" s="14">
        <f>Table42[[#This Row],[Beginning Balance]]+Table42[[#This Row],[Monthly Contribution]]+Table42[[#This Row],[Interest Earned]]</f>
        <v>282346.83685001574</v>
      </c>
      <c r="J260" s="14">
        <f>J259+Table42[[#This Row],[Interest Earned]]</f>
        <v>210596.8368500158</v>
      </c>
      <c r="K260" s="30"/>
    </row>
    <row r="261" spans="2:11" x14ac:dyDescent="0.25">
      <c r="B261" s="12">
        <v>248</v>
      </c>
      <c r="C261" s="13">
        <f t="shared" si="10"/>
        <v>51349</v>
      </c>
      <c r="D261" s="13" t="str">
        <f>TEXT(Table42[[#This Row],[Payment Date]],"YYYY")</f>
        <v>2040</v>
      </c>
      <c r="E261" s="14">
        <f t="shared" si="11"/>
        <v>282346.83685001574</v>
      </c>
      <c r="F261" s="14">
        <f t="shared" si="9"/>
        <v>250</v>
      </c>
      <c r="G261" s="14">
        <f>Table42[[#This Row],[Monthly Contribution]]+Table42[[#This Row],[Beginning Balance]]</f>
        <v>282596.83685001574</v>
      </c>
      <c r="H261" s="14">
        <f>Table42[[#This Row],[New Balance]]*($E$8/$E$7)</f>
        <v>2354.9736404167979</v>
      </c>
      <c r="I261" s="14">
        <f>Table42[[#This Row],[Beginning Balance]]+Table42[[#This Row],[Monthly Contribution]]+Table42[[#This Row],[Interest Earned]]</f>
        <v>284951.81049043254</v>
      </c>
      <c r="J261" s="14">
        <f>J260+Table42[[#This Row],[Interest Earned]]</f>
        <v>212951.8104904326</v>
      </c>
      <c r="K261" s="30"/>
    </row>
    <row r="262" spans="2:11" x14ac:dyDescent="0.25">
      <c r="B262" s="12">
        <v>249</v>
      </c>
      <c r="C262" s="13">
        <f t="shared" si="10"/>
        <v>51380</v>
      </c>
      <c r="D262" s="13" t="str">
        <f>TEXT(Table42[[#This Row],[Payment Date]],"YYYY")</f>
        <v>2040</v>
      </c>
      <c r="E262" s="14">
        <f t="shared" si="11"/>
        <v>284951.81049043254</v>
      </c>
      <c r="F262" s="14">
        <f t="shared" si="9"/>
        <v>250</v>
      </c>
      <c r="G262" s="14">
        <f>Table42[[#This Row],[Monthly Contribution]]+Table42[[#This Row],[Beginning Balance]]</f>
        <v>285201.81049043254</v>
      </c>
      <c r="H262" s="14">
        <f>Table42[[#This Row],[New Balance]]*($E$8/$E$7)</f>
        <v>2376.6817540869379</v>
      </c>
      <c r="I262" s="14">
        <f>Table42[[#This Row],[Beginning Balance]]+Table42[[#This Row],[Monthly Contribution]]+Table42[[#This Row],[Interest Earned]]</f>
        <v>287578.49224451947</v>
      </c>
      <c r="J262" s="14">
        <f>J261+Table42[[#This Row],[Interest Earned]]</f>
        <v>215328.49224451953</v>
      </c>
      <c r="K262" s="30"/>
    </row>
    <row r="263" spans="2:11" x14ac:dyDescent="0.25">
      <c r="B263" s="12">
        <v>250</v>
      </c>
      <c r="C263" s="13">
        <f t="shared" si="10"/>
        <v>51410</v>
      </c>
      <c r="D263" s="13" t="str">
        <f>TEXT(Table42[[#This Row],[Payment Date]],"YYYY")</f>
        <v>2040</v>
      </c>
      <c r="E263" s="14">
        <f t="shared" si="11"/>
        <v>287578.49224451947</v>
      </c>
      <c r="F263" s="14">
        <f t="shared" si="9"/>
        <v>250</v>
      </c>
      <c r="G263" s="14">
        <f>Table42[[#This Row],[Monthly Contribution]]+Table42[[#This Row],[Beginning Balance]]</f>
        <v>287828.49224451947</v>
      </c>
      <c r="H263" s="14">
        <f>Table42[[#This Row],[New Balance]]*($E$8/$E$7)</f>
        <v>2398.5707687043287</v>
      </c>
      <c r="I263" s="14">
        <f>Table42[[#This Row],[Beginning Balance]]+Table42[[#This Row],[Monthly Contribution]]+Table42[[#This Row],[Interest Earned]]</f>
        <v>290227.06301322381</v>
      </c>
      <c r="J263" s="14">
        <f>J262+Table42[[#This Row],[Interest Earned]]</f>
        <v>217727.06301322384</v>
      </c>
      <c r="K263" s="30"/>
    </row>
    <row r="264" spans="2:11" x14ac:dyDescent="0.25">
      <c r="B264" s="12">
        <v>251</v>
      </c>
      <c r="C264" s="13">
        <f t="shared" si="10"/>
        <v>51441</v>
      </c>
      <c r="D264" s="13" t="str">
        <f>TEXT(Table42[[#This Row],[Payment Date]],"YYYY")</f>
        <v>2040</v>
      </c>
      <c r="E264" s="14">
        <f t="shared" si="11"/>
        <v>290227.06301322381</v>
      </c>
      <c r="F264" s="14">
        <f t="shared" si="9"/>
        <v>250</v>
      </c>
      <c r="G264" s="14">
        <f>Table42[[#This Row],[Monthly Contribution]]+Table42[[#This Row],[Beginning Balance]]</f>
        <v>290477.06301322381</v>
      </c>
      <c r="H264" s="14">
        <f>Table42[[#This Row],[New Balance]]*($E$8/$E$7)</f>
        <v>2420.6421917768653</v>
      </c>
      <c r="I264" s="14">
        <f>Table42[[#This Row],[Beginning Balance]]+Table42[[#This Row],[Monthly Contribution]]+Table42[[#This Row],[Interest Earned]]</f>
        <v>292897.7052050007</v>
      </c>
      <c r="J264" s="14">
        <f>J263+Table42[[#This Row],[Interest Earned]]</f>
        <v>220147.7052050007</v>
      </c>
      <c r="K264" s="30"/>
    </row>
    <row r="265" spans="2:11" x14ac:dyDescent="0.25">
      <c r="B265" s="12">
        <v>252</v>
      </c>
      <c r="C265" s="13">
        <f t="shared" si="10"/>
        <v>51471</v>
      </c>
      <c r="D265" s="13" t="str">
        <f>TEXT(Table42[[#This Row],[Payment Date]],"YYYY")</f>
        <v>2040</v>
      </c>
      <c r="E265" s="14">
        <f t="shared" si="11"/>
        <v>292897.7052050007</v>
      </c>
      <c r="F265" s="14">
        <f t="shared" si="9"/>
        <v>250</v>
      </c>
      <c r="G265" s="14">
        <f>Table42[[#This Row],[Monthly Contribution]]+Table42[[#This Row],[Beginning Balance]]</f>
        <v>293147.7052050007</v>
      </c>
      <c r="H265" s="14">
        <f>Table42[[#This Row],[New Balance]]*($E$8/$E$7)</f>
        <v>2442.8975433750056</v>
      </c>
      <c r="I265" s="14">
        <f>Table42[[#This Row],[Beginning Balance]]+Table42[[#This Row],[Monthly Contribution]]+Table42[[#This Row],[Interest Earned]]</f>
        <v>295590.60274837574</v>
      </c>
      <c r="J265" s="14">
        <f>J264+Table42[[#This Row],[Interest Earned]]</f>
        <v>222590.60274837571</v>
      </c>
      <c r="K265" s="30">
        <f>Table42[[#This Row],[Ending Balance]]</f>
        <v>295590.60274837574</v>
      </c>
    </row>
    <row r="266" spans="2:11" x14ac:dyDescent="0.25">
      <c r="B266" s="12">
        <v>253</v>
      </c>
      <c r="C266" s="13">
        <f t="shared" si="10"/>
        <v>51502</v>
      </c>
      <c r="D266" s="13" t="str">
        <f>TEXT(Table42[[#This Row],[Payment Date]],"YYYY")</f>
        <v>2041</v>
      </c>
      <c r="E266" s="14">
        <f t="shared" si="11"/>
        <v>295590.60274837574</v>
      </c>
      <c r="F266" s="14">
        <f t="shared" si="9"/>
        <v>250</v>
      </c>
      <c r="G266" s="14">
        <f>Table42[[#This Row],[Monthly Contribution]]+Table42[[#This Row],[Beginning Balance]]</f>
        <v>295840.60274837574</v>
      </c>
      <c r="H266" s="14">
        <f>Table42[[#This Row],[New Balance]]*($E$8/$E$7)</f>
        <v>2465.3383562364643</v>
      </c>
      <c r="I266" s="14">
        <f>Table42[[#This Row],[Beginning Balance]]+Table42[[#This Row],[Monthly Contribution]]+Table42[[#This Row],[Interest Earned]]</f>
        <v>298305.9411046122</v>
      </c>
      <c r="J266" s="14">
        <f>J265+Table42[[#This Row],[Interest Earned]]</f>
        <v>225055.94110461217</v>
      </c>
      <c r="K266" s="30"/>
    </row>
    <row r="267" spans="2:11" x14ac:dyDescent="0.25">
      <c r="B267" s="12">
        <v>254</v>
      </c>
      <c r="C267" s="13">
        <f t="shared" si="10"/>
        <v>51533</v>
      </c>
      <c r="D267" s="13" t="str">
        <f>TEXT(Table42[[#This Row],[Payment Date]],"YYYY")</f>
        <v>2041</v>
      </c>
      <c r="E267" s="14">
        <f t="shared" si="11"/>
        <v>298305.9411046122</v>
      </c>
      <c r="F267" s="14">
        <f t="shared" si="9"/>
        <v>250</v>
      </c>
      <c r="G267" s="14">
        <f>Table42[[#This Row],[Monthly Contribution]]+Table42[[#This Row],[Beginning Balance]]</f>
        <v>298555.9411046122</v>
      </c>
      <c r="H267" s="14">
        <f>Table42[[#This Row],[New Balance]]*($E$8/$E$7)</f>
        <v>2487.9661758717684</v>
      </c>
      <c r="I267" s="14">
        <f>Table42[[#This Row],[Beginning Balance]]+Table42[[#This Row],[Monthly Contribution]]+Table42[[#This Row],[Interest Earned]]</f>
        <v>301043.90728048398</v>
      </c>
      <c r="J267" s="14">
        <f>J266+Table42[[#This Row],[Interest Earned]]</f>
        <v>227543.90728048392</v>
      </c>
      <c r="K267" s="30"/>
    </row>
    <row r="268" spans="2:11" x14ac:dyDescent="0.25">
      <c r="B268" s="12">
        <v>255</v>
      </c>
      <c r="C268" s="13">
        <f t="shared" si="10"/>
        <v>51561</v>
      </c>
      <c r="D268" s="13" t="str">
        <f>TEXT(Table42[[#This Row],[Payment Date]],"YYYY")</f>
        <v>2041</v>
      </c>
      <c r="E268" s="14">
        <f t="shared" si="11"/>
        <v>301043.90728048398</v>
      </c>
      <c r="F268" s="14">
        <f t="shared" si="9"/>
        <v>250</v>
      </c>
      <c r="G268" s="14">
        <f>Table42[[#This Row],[Monthly Contribution]]+Table42[[#This Row],[Beginning Balance]]</f>
        <v>301293.90728048398</v>
      </c>
      <c r="H268" s="14">
        <f>Table42[[#This Row],[New Balance]]*($E$8/$E$7)</f>
        <v>2510.7825606706997</v>
      </c>
      <c r="I268" s="14">
        <f>Table42[[#This Row],[Beginning Balance]]+Table42[[#This Row],[Monthly Contribution]]+Table42[[#This Row],[Interest Earned]]</f>
        <v>303804.68984115467</v>
      </c>
      <c r="J268" s="14">
        <f>J267+Table42[[#This Row],[Interest Earned]]</f>
        <v>230054.68984115461</v>
      </c>
      <c r="K268" s="30"/>
    </row>
    <row r="269" spans="2:11" x14ac:dyDescent="0.25">
      <c r="B269" s="12">
        <v>256</v>
      </c>
      <c r="C269" s="13">
        <f t="shared" si="10"/>
        <v>51592</v>
      </c>
      <c r="D269" s="13" t="str">
        <f>TEXT(Table42[[#This Row],[Payment Date]],"YYYY")</f>
        <v>2041</v>
      </c>
      <c r="E269" s="14">
        <f t="shared" si="11"/>
        <v>303804.68984115467</v>
      </c>
      <c r="F269" s="14">
        <f t="shared" si="9"/>
        <v>250</v>
      </c>
      <c r="G269" s="14">
        <f>Table42[[#This Row],[Monthly Contribution]]+Table42[[#This Row],[Beginning Balance]]</f>
        <v>304054.68984115467</v>
      </c>
      <c r="H269" s="14">
        <f>Table42[[#This Row],[New Balance]]*($E$8/$E$7)</f>
        <v>2533.7890820096222</v>
      </c>
      <c r="I269" s="14">
        <f>Table42[[#This Row],[Beginning Balance]]+Table42[[#This Row],[Monthly Contribution]]+Table42[[#This Row],[Interest Earned]]</f>
        <v>306588.47892316431</v>
      </c>
      <c r="J269" s="14">
        <f>J268+Table42[[#This Row],[Interest Earned]]</f>
        <v>232588.47892316425</v>
      </c>
      <c r="K269" s="30"/>
    </row>
    <row r="270" spans="2:11" x14ac:dyDescent="0.25">
      <c r="B270" s="12">
        <v>257</v>
      </c>
      <c r="C270" s="13">
        <f t="shared" si="10"/>
        <v>51622</v>
      </c>
      <c r="D270" s="13" t="str">
        <f>TEXT(Table42[[#This Row],[Payment Date]],"YYYY")</f>
        <v>2041</v>
      </c>
      <c r="E270" s="14">
        <f t="shared" si="11"/>
        <v>306588.47892316431</v>
      </c>
      <c r="F270" s="14">
        <f t="shared" ref="F270:F333" si="12">$E$6</f>
        <v>250</v>
      </c>
      <c r="G270" s="14">
        <f>Table42[[#This Row],[Monthly Contribution]]+Table42[[#This Row],[Beginning Balance]]</f>
        <v>306838.47892316431</v>
      </c>
      <c r="H270" s="14">
        <f>Table42[[#This Row],[New Balance]]*($E$8/$E$7)</f>
        <v>2556.9873243597026</v>
      </c>
      <c r="I270" s="14">
        <f>Table42[[#This Row],[Beginning Balance]]+Table42[[#This Row],[Monthly Contribution]]+Table42[[#This Row],[Interest Earned]]</f>
        <v>309395.46624752402</v>
      </c>
      <c r="J270" s="14">
        <f>J269+Table42[[#This Row],[Interest Earned]]</f>
        <v>235145.46624752396</v>
      </c>
      <c r="K270" s="30"/>
    </row>
    <row r="271" spans="2:11" x14ac:dyDescent="0.25">
      <c r="B271" s="12">
        <v>258</v>
      </c>
      <c r="C271" s="13">
        <f t="shared" si="10"/>
        <v>51653</v>
      </c>
      <c r="D271" s="13" t="str">
        <f>TEXT(Table42[[#This Row],[Payment Date]],"YYYY")</f>
        <v>2041</v>
      </c>
      <c r="E271" s="14">
        <f t="shared" si="11"/>
        <v>309395.46624752402</v>
      </c>
      <c r="F271" s="14">
        <f t="shared" si="12"/>
        <v>250</v>
      </c>
      <c r="G271" s="14">
        <f>Table42[[#This Row],[Monthly Contribution]]+Table42[[#This Row],[Beginning Balance]]</f>
        <v>309645.46624752402</v>
      </c>
      <c r="H271" s="14">
        <f>Table42[[#This Row],[New Balance]]*($E$8/$E$7)</f>
        <v>2580.3788853960336</v>
      </c>
      <c r="I271" s="14">
        <f>Table42[[#This Row],[Beginning Balance]]+Table42[[#This Row],[Monthly Contribution]]+Table42[[#This Row],[Interest Earned]]</f>
        <v>312225.84513292008</v>
      </c>
      <c r="J271" s="14">
        <f>J270+Table42[[#This Row],[Interest Earned]]</f>
        <v>237725.84513291999</v>
      </c>
      <c r="K271" s="30"/>
    </row>
    <row r="272" spans="2:11" x14ac:dyDescent="0.25">
      <c r="B272" s="12">
        <v>259</v>
      </c>
      <c r="C272" s="13">
        <f t="shared" ref="C272:C335" si="13">EDATE(C271,1)</f>
        <v>51683</v>
      </c>
      <c r="D272" s="13" t="str">
        <f>TEXT(Table42[[#This Row],[Payment Date]],"YYYY")</f>
        <v>2041</v>
      </c>
      <c r="E272" s="14">
        <f t="shared" ref="E272:E335" si="14">I271</f>
        <v>312225.84513292008</v>
      </c>
      <c r="F272" s="14">
        <f t="shared" si="12"/>
        <v>250</v>
      </c>
      <c r="G272" s="14">
        <f>Table42[[#This Row],[Monthly Contribution]]+Table42[[#This Row],[Beginning Balance]]</f>
        <v>312475.84513292008</v>
      </c>
      <c r="H272" s="14">
        <f>Table42[[#This Row],[New Balance]]*($E$8/$E$7)</f>
        <v>2603.9653761076675</v>
      </c>
      <c r="I272" s="14">
        <f>Table42[[#This Row],[Beginning Balance]]+Table42[[#This Row],[Monthly Contribution]]+Table42[[#This Row],[Interest Earned]]</f>
        <v>315079.81050902774</v>
      </c>
      <c r="J272" s="14">
        <f>J271+Table42[[#This Row],[Interest Earned]]</f>
        <v>240329.81050902765</v>
      </c>
      <c r="K272" s="30"/>
    </row>
    <row r="273" spans="2:11" x14ac:dyDescent="0.25">
      <c r="B273" s="12">
        <v>260</v>
      </c>
      <c r="C273" s="13">
        <f t="shared" si="13"/>
        <v>51714</v>
      </c>
      <c r="D273" s="13" t="str">
        <f>TEXT(Table42[[#This Row],[Payment Date]],"YYYY")</f>
        <v>2041</v>
      </c>
      <c r="E273" s="14">
        <f t="shared" si="14"/>
        <v>315079.81050902774</v>
      </c>
      <c r="F273" s="14">
        <f t="shared" si="12"/>
        <v>250</v>
      </c>
      <c r="G273" s="14">
        <f>Table42[[#This Row],[Monthly Contribution]]+Table42[[#This Row],[Beginning Balance]]</f>
        <v>315329.81050902774</v>
      </c>
      <c r="H273" s="14">
        <f>Table42[[#This Row],[New Balance]]*($E$8/$E$7)</f>
        <v>2627.7484209085646</v>
      </c>
      <c r="I273" s="14">
        <f>Table42[[#This Row],[Beginning Balance]]+Table42[[#This Row],[Monthly Contribution]]+Table42[[#This Row],[Interest Earned]]</f>
        <v>317957.55892993632</v>
      </c>
      <c r="J273" s="14">
        <f>J272+Table42[[#This Row],[Interest Earned]]</f>
        <v>242957.5589299362</v>
      </c>
      <c r="K273" s="30"/>
    </row>
    <row r="274" spans="2:11" x14ac:dyDescent="0.25">
      <c r="B274" s="12">
        <v>261</v>
      </c>
      <c r="C274" s="13">
        <f t="shared" si="13"/>
        <v>51745</v>
      </c>
      <c r="D274" s="13" t="str">
        <f>TEXT(Table42[[#This Row],[Payment Date]],"YYYY")</f>
        <v>2041</v>
      </c>
      <c r="E274" s="14">
        <f t="shared" si="14"/>
        <v>317957.55892993632</v>
      </c>
      <c r="F274" s="14">
        <f t="shared" si="12"/>
        <v>250</v>
      </c>
      <c r="G274" s="14">
        <f>Table42[[#This Row],[Monthly Contribution]]+Table42[[#This Row],[Beginning Balance]]</f>
        <v>318207.55892993632</v>
      </c>
      <c r="H274" s="14">
        <f>Table42[[#This Row],[New Balance]]*($E$8/$E$7)</f>
        <v>2651.7296577494694</v>
      </c>
      <c r="I274" s="14">
        <f>Table42[[#This Row],[Beginning Balance]]+Table42[[#This Row],[Monthly Contribution]]+Table42[[#This Row],[Interest Earned]]</f>
        <v>320859.28858768579</v>
      </c>
      <c r="J274" s="14">
        <f>J273+Table42[[#This Row],[Interest Earned]]</f>
        <v>245609.28858768567</v>
      </c>
      <c r="K274" s="30"/>
    </row>
    <row r="275" spans="2:11" x14ac:dyDescent="0.25">
      <c r="B275" s="12">
        <v>262</v>
      </c>
      <c r="C275" s="13">
        <f t="shared" si="13"/>
        <v>51775</v>
      </c>
      <c r="D275" s="13" t="str">
        <f>TEXT(Table42[[#This Row],[Payment Date]],"YYYY")</f>
        <v>2041</v>
      </c>
      <c r="E275" s="14">
        <f t="shared" si="14"/>
        <v>320859.28858768579</v>
      </c>
      <c r="F275" s="14">
        <f t="shared" si="12"/>
        <v>250</v>
      </c>
      <c r="G275" s="14">
        <f>Table42[[#This Row],[Monthly Contribution]]+Table42[[#This Row],[Beginning Balance]]</f>
        <v>321109.28858768579</v>
      </c>
      <c r="H275" s="14">
        <f>Table42[[#This Row],[New Balance]]*($E$8/$E$7)</f>
        <v>2675.9107382307147</v>
      </c>
      <c r="I275" s="14">
        <f>Table42[[#This Row],[Beginning Balance]]+Table42[[#This Row],[Monthly Contribution]]+Table42[[#This Row],[Interest Earned]]</f>
        <v>323785.19932591653</v>
      </c>
      <c r="J275" s="14">
        <f>J274+Table42[[#This Row],[Interest Earned]]</f>
        <v>248285.19932591639</v>
      </c>
      <c r="K275" s="30"/>
    </row>
    <row r="276" spans="2:11" x14ac:dyDescent="0.25">
      <c r="B276" s="12">
        <v>263</v>
      </c>
      <c r="C276" s="13">
        <f t="shared" si="13"/>
        <v>51806</v>
      </c>
      <c r="D276" s="13" t="str">
        <f>TEXT(Table42[[#This Row],[Payment Date]],"YYYY")</f>
        <v>2041</v>
      </c>
      <c r="E276" s="14">
        <f t="shared" si="14"/>
        <v>323785.19932591653</v>
      </c>
      <c r="F276" s="14">
        <f t="shared" si="12"/>
        <v>250</v>
      </c>
      <c r="G276" s="14">
        <f>Table42[[#This Row],[Monthly Contribution]]+Table42[[#This Row],[Beginning Balance]]</f>
        <v>324035.19932591653</v>
      </c>
      <c r="H276" s="14">
        <f>Table42[[#This Row],[New Balance]]*($E$8/$E$7)</f>
        <v>2700.2933277159709</v>
      </c>
      <c r="I276" s="14">
        <f>Table42[[#This Row],[Beginning Balance]]+Table42[[#This Row],[Monthly Contribution]]+Table42[[#This Row],[Interest Earned]]</f>
        <v>326735.49265363248</v>
      </c>
      <c r="J276" s="14">
        <f>J275+Table42[[#This Row],[Interest Earned]]</f>
        <v>250985.49265363236</v>
      </c>
      <c r="K276" s="30"/>
    </row>
    <row r="277" spans="2:11" x14ac:dyDescent="0.25">
      <c r="B277" s="12">
        <v>264</v>
      </c>
      <c r="C277" s="13">
        <f t="shared" si="13"/>
        <v>51836</v>
      </c>
      <c r="D277" s="13" t="str">
        <f>TEXT(Table42[[#This Row],[Payment Date]],"YYYY")</f>
        <v>2041</v>
      </c>
      <c r="E277" s="14">
        <f t="shared" si="14"/>
        <v>326735.49265363248</v>
      </c>
      <c r="F277" s="14">
        <f t="shared" si="12"/>
        <v>250</v>
      </c>
      <c r="G277" s="14">
        <f>Table42[[#This Row],[Monthly Contribution]]+Table42[[#This Row],[Beginning Balance]]</f>
        <v>326985.49265363248</v>
      </c>
      <c r="H277" s="14">
        <f>Table42[[#This Row],[New Balance]]*($E$8/$E$7)</f>
        <v>2724.8791054469375</v>
      </c>
      <c r="I277" s="14">
        <f>Table42[[#This Row],[Beginning Balance]]+Table42[[#This Row],[Monthly Contribution]]+Table42[[#This Row],[Interest Earned]]</f>
        <v>329710.3717590794</v>
      </c>
      <c r="J277" s="14">
        <f>J276+Table42[[#This Row],[Interest Earned]]</f>
        <v>253710.37175907931</v>
      </c>
      <c r="K277" s="30">
        <f>Table42[[#This Row],[Ending Balance]]</f>
        <v>329710.3717590794</v>
      </c>
    </row>
    <row r="278" spans="2:11" x14ac:dyDescent="0.25">
      <c r="B278" s="12">
        <v>265</v>
      </c>
      <c r="C278" s="13">
        <f t="shared" si="13"/>
        <v>51867</v>
      </c>
      <c r="D278" s="13" t="str">
        <f>TEXT(Table42[[#This Row],[Payment Date]],"YYYY")</f>
        <v>2042</v>
      </c>
      <c r="E278" s="14">
        <f t="shared" si="14"/>
        <v>329710.3717590794</v>
      </c>
      <c r="F278" s="14">
        <f t="shared" si="12"/>
        <v>250</v>
      </c>
      <c r="G278" s="14">
        <f>Table42[[#This Row],[Monthly Contribution]]+Table42[[#This Row],[Beginning Balance]]</f>
        <v>329960.3717590794</v>
      </c>
      <c r="H278" s="14">
        <f>Table42[[#This Row],[New Balance]]*($E$8/$E$7)</f>
        <v>2749.6697646589951</v>
      </c>
      <c r="I278" s="14">
        <f>Table42[[#This Row],[Beginning Balance]]+Table42[[#This Row],[Monthly Contribution]]+Table42[[#This Row],[Interest Earned]]</f>
        <v>332710.04152373841</v>
      </c>
      <c r="J278" s="14">
        <f>J277+Table42[[#This Row],[Interest Earned]]</f>
        <v>256460.0415237383</v>
      </c>
      <c r="K278" s="30"/>
    </row>
    <row r="279" spans="2:11" x14ac:dyDescent="0.25">
      <c r="B279" s="12">
        <v>266</v>
      </c>
      <c r="C279" s="13">
        <f t="shared" si="13"/>
        <v>51898</v>
      </c>
      <c r="D279" s="13" t="str">
        <f>TEXT(Table42[[#This Row],[Payment Date]],"YYYY")</f>
        <v>2042</v>
      </c>
      <c r="E279" s="14">
        <f t="shared" si="14"/>
        <v>332710.04152373841</v>
      </c>
      <c r="F279" s="14">
        <f t="shared" si="12"/>
        <v>250</v>
      </c>
      <c r="G279" s="14">
        <f>Table42[[#This Row],[Monthly Contribution]]+Table42[[#This Row],[Beginning Balance]]</f>
        <v>332960.04152373841</v>
      </c>
      <c r="H279" s="14">
        <f>Table42[[#This Row],[New Balance]]*($E$8/$E$7)</f>
        <v>2774.6670126978202</v>
      </c>
      <c r="I279" s="14">
        <f>Table42[[#This Row],[Beginning Balance]]+Table42[[#This Row],[Monthly Contribution]]+Table42[[#This Row],[Interest Earned]]</f>
        <v>335734.70853643626</v>
      </c>
      <c r="J279" s="14">
        <f>J278+Table42[[#This Row],[Interest Earned]]</f>
        <v>259234.70853643611</v>
      </c>
      <c r="K279" s="30"/>
    </row>
    <row r="280" spans="2:11" x14ac:dyDescent="0.25">
      <c r="B280" s="12">
        <v>267</v>
      </c>
      <c r="C280" s="13">
        <f t="shared" si="13"/>
        <v>51926</v>
      </c>
      <c r="D280" s="13" t="str">
        <f>TEXT(Table42[[#This Row],[Payment Date]],"YYYY")</f>
        <v>2042</v>
      </c>
      <c r="E280" s="14">
        <f t="shared" si="14"/>
        <v>335734.70853643626</v>
      </c>
      <c r="F280" s="14">
        <f t="shared" si="12"/>
        <v>250</v>
      </c>
      <c r="G280" s="14">
        <f>Table42[[#This Row],[Monthly Contribution]]+Table42[[#This Row],[Beginning Balance]]</f>
        <v>335984.70853643626</v>
      </c>
      <c r="H280" s="14">
        <f>Table42[[#This Row],[New Balance]]*($E$8/$E$7)</f>
        <v>2799.8725711369689</v>
      </c>
      <c r="I280" s="14">
        <f>Table42[[#This Row],[Beginning Balance]]+Table42[[#This Row],[Monthly Contribution]]+Table42[[#This Row],[Interest Earned]]</f>
        <v>338784.58110757323</v>
      </c>
      <c r="J280" s="14">
        <f>J279+Table42[[#This Row],[Interest Earned]]</f>
        <v>262034.58110757309</v>
      </c>
      <c r="K280" s="30"/>
    </row>
    <row r="281" spans="2:11" x14ac:dyDescent="0.25">
      <c r="B281" s="12">
        <v>268</v>
      </c>
      <c r="C281" s="13">
        <f t="shared" si="13"/>
        <v>51957</v>
      </c>
      <c r="D281" s="13" t="str">
        <f>TEXT(Table42[[#This Row],[Payment Date]],"YYYY")</f>
        <v>2042</v>
      </c>
      <c r="E281" s="14">
        <f t="shared" si="14"/>
        <v>338784.58110757323</v>
      </c>
      <c r="F281" s="14">
        <f t="shared" si="12"/>
        <v>250</v>
      </c>
      <c r="G281" s="14">
        <f>Table42[[#This Row],[Monthly Contribution]]+Table42[[#This Row],[Beginning Balance]]</f>
        <v>339034.58110757323</v>
      </c>
      <c r="H281" s="14">
        <f>Table42[[#This Row],[New Balance]]*($E$8/$E$7)</f>
        <v>2825.2881758964436</v>
      </c>
      <c r="I281" s="14">
        <f>Table42[[#This Row],[Beginning Balance]]+Table42[[#This Row],[Monthly Contribution]]+Table42[[#This Row],[Interest Earned]]</f>
        <v>341859.86928346968</v>
      </c>
      <c r="J281" s="14">
        <f>J280+Table42[[#This Row],[Interest Earned]]</f>
        <v>264859.86928346951</v>
      </c>
      <c r="K281" s="30"/>
    </row>
    <row r="282" spans="2:11" x14ac:dyDescent="0.25">
      <c r="B282" s="12">
        <v>269</v>
      </c>
      <c r="C282" s="13">
        <f t="shared" si="13"/>
        <v>51987</v>
      </c>
      <c r="D282" s="13" t="str">
        <f>TEXT(Table42[[#This Row],[Payment Date]],"YYYY")</f>
        <v>2042</v>
      </c>
      <c r="E282" s="14">
        <f t="shared" si="14"/>
        <v>341859.86928346968</v>
      </c>
      <c r="F282" s="14">
        <f t="shared" si="12"/>
        <v>250</v>
      </c>
      <c r="G282" s="14">
        <f>Table42[[#This Row],[Monthly Contribution]]+Table42[[#This Row],[Beginning Balance]]</f>
        <v>342109.86928346968</v>
      </c>
      <c r="H282" s="14">
        <f>Table42[[#This Row],[New Balance]]*($E$8/$E$7)</f>
        <v>2850.9155773622474</v>
      </c>
      <c r="I282" s="14">
        <f>Table42[[#This Row],[Beginning Balance]]+Table42[[#This Row],[Monthly Contribution]]+Table42[[#This Row],[Interest Earned]]</f>
        <v>344960.78486083192</v>
      </c>
      <c r="J282" s="14">
        <f>J281+Table42[[#This Row],[Interest Earned]]</f>
        <v>267710.78486083174</v>
      </c>
      <c r="K282" s="30"/>
    </row>
    <row r="283" spans="2:11" x14ac:dyDescent="0.25">
      <c r="B283" s="12">
        <v>270</v>
      </c>
      <c r="C283" s="13">
        <f t="shared" si="13"/>
        <v>52018</v>
      </c>
      <c r="D283" s="13" t="str">
        <f>TEXT(Table42[[#This Row],[Payment Date]],"YYYY")</f>
        <v>2042</v>
      </c>
      <c r="E283" s="14">
        <f t="shared" si="14"/>
        <v>344960.78486083192</v>
      </c>
      <c r="F283" s="14">
        <f t="shared" si="12"/>
        <v>250</v>
      </c>
      <c r="G283" s="14">
        <f>Table42[[#This Row],[Monthly Contribution]]+Table42[[#This Row],[Beginning Balance]]</f>
        <v>345210.78486083192</v>
      </c>
      <c r="H283" s="14">
        <f>Table42[[#This Row],[New Balance]]*($E$8/$E$7)</f>
        <v>2876.7565405069327</v>
      </c>
      <c r="I283" s="14">
        <f>Table42[[#This Row],[Beginning Balance]]+Table42[[#This Row],[Monthly Contribution]]+Table42[[#This Row],[Interest Earned]]</f>
        <v>348087.54140133888</v>
      </c>
      <c r="J283" s="14">
        <f>J282+Table42[[#This Row],[Interest Earned]]</f>
        <v>270587.54140133865</v>
      </c>
      <c r="K283" s="30"/>
    </row>
    <row r="284" spans="2:11" x14ac:dyDescent="0.25">
      <c r="B284" s="12">
        <v>271</v>
      </c>
      <c r="C284" s="13">
        <f t="shared" si="13"/>
        <v>52048</v>
      </c>
      <c r="D284" s="13" t="str">
        <f>TEXT(Table42[[#This Row],[Payment Date]],"YYYY")</f>
        <v>2042</v>
      </c>
      <c r="E284" s="14">
        <f t="shared" si="14"/>
        <v>348087.54140133888</v>
      </c>
      <c r="F284" s="14">
        <f t="shared" si="12"/>
        <v>250</v>
      </c>
      <c r="G284" s="14">
        <f>Table42[[#This Row],[Monthly Contribution]]+Table42[[#This Row],[Beginning Balance]]</f>
        <v>348337.54140133888</v>
      </c>
      <c r="H284" s="14">
        <f>Table42[[#This Row],[New Balance]]*($E$8/$E$7)</f>
        <v>2902.8128450111572</v>
      </c>
      <c r="I284" s="14">
        <f>Table42[[#This Row],[Beginning Balance]]+Table42[[#This Row],[Monthly Contribution]]+Table42[[#This Row],[Interest Earned]]</f>
        <v>351240.35424635006</v>
      </c>
      <c r="J284" s="14">
        <f>J283+Table42[[#This Row],[Interest Earned]]</f>
        <v>273490.35424634983</v>
      </c>
      <c r="K284" s="30"/>
    </row>
    <row r="285" spans="2:11" x14ac:dyDescent="0.25">
      <c r="B285" s="12">
        <v>272</v>
      </c>
      <c r="C285" s="13">
        <f t="shared" si="13"/>
        <v>52079</v>
      </c>
      <c r="D285" s="13" t="str">
        <f>TEXT(Table42[[#This Row],[Payment Date]],"YYYY")</f>
        <v>2042</v>
      </c>
      <c r="E285" s="14">
        <f t="shared" si="14"/>
        <v>351240.35424635006</v>
      </c>
      <c r="F285" s="14">
        <f t="shared" si="12"/>
        <v>250</v>
      </c>
      <c r="G285" s="14">
        <f>Table42[[#This Row],[Monthly Contribution]]+Table42[[#This Row],[Beginning Balance]]</f>
        <v>351490.35424635006</v>
      </c>
      <c r="H285" s="14">
        <f>Table42[[#This Row],[New Balance]]*($E$8/$E$7)</f>
        <v>2929.0862853862504</v>
      </c>
      <c r="I285" s="14">
        <f>Table42[[#This Row],[Beginning Balance]]+Table42[[#This Row],[Monthly Contribution]]+Table42[[#This Row],[Interest Earned]]</f>
        <v>354419.4405317363</v>
      </c>
      <c r="J285" s="14">
        <f>J284+Table42[[#This Row],[Interest Earned]]</f>
        <v>276419.44053173607</v>
      </c>
      <c r="K285" s="30"/>
    </row>
    <row r="286" spans="2:11" x14ac:dyDescent="0.25">
      <c r="B286" s="12">
        <v>273</v>
      </c>
      <c r="C286" s="13">
        <f t="shared" si="13"/>
        <v>52110</v>
      </c>
      <c r="D286" s="13" t="str">
        <f>TEXT(Table42[[#This Row],[Payment Date]],"YYYY")</f>
        <v>2042</v>
      </c>
      <c r="E286" s="14">
        <f t="shared" si="14"/>
        <v>354419.4405317363</v>
      </c>
      <c r="F286" s="14">
        <f t="shared" si="12"/>
        <v>250</v>
      </c>
      <c r="G286" s="14">
        <f>Table42[[#This Row],[Monthly Contribution]]+Table42[[#This Row],[Beginning Balance]]</f>
        <v>354669.4405317363</v>
      </c>
      <c r="H286" s="14">
        <f>Table42[[#This Row],[New Balance]]*($E$8/$E$7)</f>
        <v>2955.5786710978023</v>
      </c>
      <c r="I286" s="14">
        <f>Table42[[#This Row],[Beginning Balance]]+Table42[[#This Row],[Monthly Contribution]]+Table42[[#This Row],[Interest Earned]]</f>
        <v>357625.01920283411</v>
      </c>
      <c r="J286" s="14">
        <f>J285+Table42[[#This Row],[Interest Earned]]</f>
        <v>279375.01920283388</v>
      </c>
      <c r="K286" s="30"/>
    </row>
    <row r="287" spans="2:11" x14ac:dyDescent="0.25">
      <c r="B287" s="12">
        <v>274</v>
      </c>
      <c r="C287" s="13">
        <f t="shared" si="13"/>
        <v>52140</v>
      </c>
      <c r="D287" s="13" t="str">
        <f>TEXT(Table42[[#This Row],[Payment Date]],"YYYY")</f>
        <v>2042</v>
      </c>
      <c r="E287" s="14">
        <f t="shared" si="14"/>
        <v>357625.01920283411</v>
      </c>
      <c r="F287" s="14">
        <f t="shared" si="12"/>
        <v>250</v>
      </c>
      <c r="G287" s="14">
        <f>Table42[[#This Row],[Monthly Contribution]]+Table42[[#This Row],[Beginning Balance]]</f>
        <v>357875.01920283411</v>
      </c>
      <c r="H287" s="14">
        <f>Table42[[#This Row],[New Balance]]*($E$8/$E$7)</f>
        <v>2982.2918266902843</v>
      </c>
      <c r="I287" s="14">
        <f>Table42[[#This Row],[Beginning Balance]]+Table42[[#This Row],[Monthly Contribution]]+Table42[[#This Row],[Interest Earned]]</f>
        <v>360857.31102952437</v>
      </c>
      <c r="J287" s="14">
        <f>J286+Table42[[#This Row],[Interest Earned]]</f>
        <v>282357.31102952413</v>
      </c>
      <c r="K287" s="30"/>
    </row>
    <row r="288" spans="2:11" x14ac:dyDescent="0.25">
      <c r="B288" s="12">
        <v>275</v>
      </c>
      <c r="C288" s="13">
        <f t="shared" si="13"/>
        <v>52171</v>
      </c>
      <c r="D288" s="13" t="str">
        <f>TEXT(Table42[[#This Row],[Payment Date]],"YYYY")</f>
        <v>2042</v>
      </c>
      <c r="E288" s="14">
        <f t="shared" si="14"/>
        <v>360857.31102952437</v>
      </c>
      <c r="F288" s="14">
        <f t="shared" si="12"/>
        <v>250</v>
      </c>
      <c r="G288" s="14">
        <f>Table42[[#This Row],[Monthly Contribution]]+Table42[[#This Row],[Beginning Balance]]</f>
        <v>361107.31102952437</v>
      </c>
      <c r="H288" s="14">
        <f>Table42[[#This Row],[New Balance]]*($E$8/$E$7)</f>
        <v>3009.2275919127032</v>
      </c>
      <c r="I288" s="14">
        <f>Table42[[#This Row],[Beginning Balance]]+Table42[[#This Row],[Monthly Contribution]]+Table42[[#This Row],[Interest Earned]]</f>
        <v>364116.5386214371</v>
      </c>
      <c r="J288" s="14">
        <f>J287+Table42[[#This Row],[Interest Earned]]</f>
        <v>285366.53862143686</v>
      </c>
      <c r="K288" s="30"/>
    </row>
    <row r="289" spans="2:11" x14ac:dyDescent="0.25">
      <c r="B289" s="12">
        <v>276</v>
      </c>
      <c r="C289" s="13">
        <f t="shared" si="13"/>
        <v>52201</v>
      </c>
      <c r="D289" s="13" t="str">
        <f>TEXT(Table42[[#This Row],[Payment Date]],"YYYY")</f>
        <v>2042</v>
      </c>
      <c r="E289" s="14">
        <f t="shared" si="14"/>
        <v>364116.5386214371</v>
      </c>
      <c r="F289" s="14">
        <f t="shared" si="12"/>
        <v>250</v>
      </c>
      <c r="G289" s="14">
        <f>Table42[[#This Row],[Monthly Contribution]]+Table42[[#This Row],[Beginning Balance]]</f>
        <v>364366.5386214371</v>
      </c>
      <c r="H289" s="14">
        <f>Table42[[#This Row],[New Balance]]*($E$8/$E$7)</f>
        <v>3036.3878218453092</v>
      </c>
      <c r="I289" s="14">
        <f>Table42[[#This Row],[Beginning Balance]]+Table42[[#This Row],[Monthly Contribution]]+Table42[[#This Row],[Interest Earned]]</f>
        <v>367402.9264432824</v>
      </c>
      <c r="J289" s="14">
        <f>J288+Table42[[#This Row],[Interest Earned]]</f>
        <v>288402.92644328217</v>
      </c>
      <c r="K289" s="30">
        <f>Table42[[#This Row],[Ending Balance]]</f>
        <v>367402.9264432824</v>
      </c>
    </row>
    <row r="290" spans="2:11" x14ac:dyDescent="0.25">
      <c r="B290" s="12">
        <v>277</v>
      </c>
      <c r="C290" s="13">
        <f t="shared" si="13"/>
        <v>52232</v>
      </c>
      <c r="D290" s="13" t="str">
        <f>TEXT(Table42[[#This Row],[Payment Date]],"YYYY")</f>
        <v>2043</v>
      </c>
      <c r="E290" s="14">
        <f t="shared" si="14"/>
        <v>367402.9264432824</v>
      </c>
      <c r="F290" s="14">
        <f t="shared" si="12"/>
        <v>250</v>
      </c>
      <c r="G290" s="14">
        <f>Table42[[#This Row],[Monthly Contribution]]+Table42[[#This Row],[Beginning Balance]]</f>
        <v>367652.9264432824</v>
      </c>
      <c r="H290" s="14">
        <f>Table42[[#This Row],[New Balance]]*($E$8/$E$7)</f>
        <v>3063.7743870273534</v>
      </c>
      <c r="I290" s="14">
        <f>Table42[[#This Row],[Beginning Balance]]+Table42[[#This Row],[Monthly Contribution]]+Table42[[#This Row],[Interest Earned]]</f>
        <v>370716.70083030977</v>
      </c>
      <c r="J290" s="14">
        <f>J289+Table42[[#This Row],[Interest Earned]]</f>
        <v>291466.70083030954</v>
      </c>
      <c r="K290" s="30"/>
    </row>
    <row r="291" spans="2:11" x14ac:dyDescent="0.25">
      <c r="B291" s="12">
        <v>278</v>
      </c>
      <c r="C291" s="13">
        <f t="shared" si="13"/>
        <v>52263</v>
      </c>
      <c r="D291" s="13" t="str">
        <f>TEXT(Table42[[#This Row],[Payment Date]],"YYYY")</f>
        <v>2043</v>
      </c>
      <c r="E291" s="14">
        <f t="shared" si="14"/>
        <v>370716.70083030977</v>
      </c>
      <c r="F291" s="14">
        <f t="shared" si="12"/>
        <v>250</v>
      </c>
      <c r="G291" s="14">
        <f>Table42[[#This Row],[Monthly Contribution]]+Table42[[#This Row],[Beginning Balance]]</f>
        <v>370966.70083030977</v>
      </c>
      <c r="H291" s="14">
        <f>Table42[[#This Row],[New Balance]]*($E$8/$E$7)</f>
        <v>3091.3891735859147</v>
      </c>
      <c r="I291" s="14">
        <f>Table42[[#This Row],[Beginning Balance]]+Table42[[#This Row],[Monthly Contribution]]+Table42[[#This Row],[Interest Earned]]</f>
        <v>374058.09000389569</v>
      </c>
      <c r="J291" s="14">
        <f>J290+Table42[[#This Row],[Interest Earned]]</f>
        <v>294558.09000389546</v>
      </c>
      <c r="K291" s="30"/>
    </row>
    <row r="292" spans="2:11" x14ac:dyDescent="0.25">
      <c r="B292" s="12">
        <v>279</v>
      </c>
      <c r="C292" s="13">
        <f t="shared" si="13"/>
        <v>52291</v>
      </c>
      <c r="D292" s="13" t="str">
        <f>TEXT(Table42[[#This Row],[Payment Date]],"YYYY")</f>
        <v>2043</v>
      </c>
      <c r="E292" s="14">
        <f t="shared" si="14"/>
        <v>374058.09000389569</v>
      </c>
      <c r="F292" s="14">
        <f t="shared" si="12"/>
        <v>250</v>
      </c>
      <c r="G292" s="14">
        <f>Table42[[#This Row],[Monthly Contribution]]+Table42[[#This Row],[Beginning Balance]]</f>
        <v>374308.09000389569</v>
      </c>
      <c r="H292" s="14">
        <f>Table42[[#This Row],[New Balance]]*($E$8/$E$7)</f>
        <v>3119.2340833657972</v>
      </c>
      <c r="I292" s="14">
        <f>Table42[[#This Row],[Beginning Balance]]+Table42[[#This Row],[Monthly Contribution]]+Table42[[#This Row],[Interest Earned]]</f>
        <v>377427.32408726151</v>
      </c>
      <c r="J292" s="14">
        <f>J291+Table42[[#This Row],[Interest Earned]]</f>
        <v>297677.32408726128</v>
      </c>
      <c r="K292" s="30"/>
    </row>
    <row r="293" spans="2:11" x14ac:dyDescent="0.25">
      <c r="B293" s="12">
        <v>280</v>
      </c>
      <c r="C293" s="13">
        <f t="shared" si="13"/>
        <v>52322</v>
      </c>
      <c r="D293" s="13" t="str">
        <f>TEXT(Table42[[#This Row],[Payment Date]],"YYYY")</f>
        <v>2043</v>
      </c>
      <c r="E293" s="14">
        <f t="shared" si="14"/>
        <v>377427.32408726151</v>
      </c>
      <c r="F293" s="14">
        <f t="shared" si="12"/>
        <v>250</v>
      </c>
      <c r="G293" s="14">
        <f>Table42[[#This Row],[Monthly Contribution]]+Table42[[#This Row],[Beginning Balance]]</f>
        <v>377677.32408726151</v>
      </c>
      <c r="H293" s="14">
        <f>Table42[[#This Row],[New Balance]]*($E$8/$E$7)</f>
        <v>3147.3110340605126</v>
      </c>
      <c r="I293" s="14">
        <f>Table42[[#This Row],[Beginning Balance]]+Table42[[#This Row],[Monthly Contribution]]+Table42[[#This Row],[Interest Earned]]</f>
        <v>380824.635121322</v>
      </c>
      <c r="J293" s="14">
        <f>J292+Table42[[#This Row],[Interest Earned]]</f>
        <v>300824.63512132177</v>
      </c>
      <c r="K293" s="30"/>
    </row>
    <row r="294" spans="2:11" x14ac:dyDescent="0.25">
      <c r="B294" s="12">
        <v>281</v>
      </c>
      <c r="C294" s="13">
        <f t="shared" si="13"/>
        <v>52352</v>
      </c>
      <c r="D294" s="13" t="str">
        <f>TEXT(Table42[[#This Row],[Payment Date]],"YYYY")</f>
        <v>2043</v>
      </c>
      <c r="E294" s="14">
        <f t="shared" si="14"/>
        <v>380824.635121322</v>
      </c>
      <c r="F294" s="14">
        <f t="shared" si="12"/>
        <v>250</v>
      </c>
      <c r="G294" s="14">
        <f>Table42[[#This Row],[Monthly Contribution]]+Table42[[#This Row],[Beginning Balance]]</f>
        <v>381074.635121322</v>
      </c>
      <c r="H294" s="14">
        <f>Table42[[#This Row],[New Balance]]*($E$8/$E$7)</f>
        <v>3175.6219593443502</v>
      </c>
      <c r="I294" s="14">
        <f>Table42[[#This Row],[Beginning Balance]]+Table42[[#This Row],[Monthly Contribution]]+Table42[[#This Row],[Interest Earned]]</f>
        <v>384250.25708066637</v>
      </c>
      <c r="J294" s="14">
        <f>J293+Table42[[#This Row],[Interest Earned]]</f>
        <v>304000.25708066614</v>
      </c>
      <c r="K294" s="30"/>
    </row>
    <row r="295" spans="2:11" x14ac:dyDescent="0.25">
      <c r="B295" s="12">
        <v>282</v>
      </c>
      <c r="C295" s="13">
        <f t="shared" si="13"/>
        <v>52383</v>
      </c>
      <c r="D295" s="13" t="str">
        <f>TEXT(Table42[[#This Row],[Payment Date]],"YYYY")</f>
        <v>2043</v>
      </c>
      <c r="E295" s="14">
        <f t="shared" si="14"/>
        <v>384250.25708066637</v>
      </c>
      <c r="F295" s="14">
        <f t="shared" si="12"/>
        <v>250</v>
      </c>
      <c r="G295" s="14">
        <f>Table42[[#This Row],[Monthly Contribution]]+Table42[[#This Row],[Beginning Balance]]</f>
        <v>384500.25708066637</v>
      </c>
      <c r="H295" s="14">
        <f>Table42[[#This Row],[New Balance]]*($E$8/$E$7)</f>
        <v>3204.1688090055532</v>
      </c>
      <c r="I295" s="14">
        <f>Table42[[#This Row],[Beginning Balance]]+Table42[[#This Row],[Monthly Contribution]]+Table42[[#This Row],[Interest Earned]]</f>
        <v>387704.4258896719</v>
      </c>
      <c r="J295" s="14">
        <f>J294+Table42[[#This Row],[Interest Earned]]</f>
        <v>307204.42588967166</v>
      </c>
      <c r="K295" s="30"/>
    </row>
    <row r="296" spans="2:11" x14ac:dyDescent="0.25">
      <c r="B296" s="12">
        <v>283</v>
      </c>
      <c r="C296" s="13">
        <f t="shared" si="13"/>
        <v>52413</v>
      </c>
      <c r="D296" s="13" t="str">
        <f>TEXT(Table42[[#This Row],[Payment Date]],"YYYY")</f>
        <v>2043</v>
      </c>
      <c r="E296" s="14">
        <f t="shared" si="14"/>
        <v>387704.4258896719</v>
      </c>
      <c r="F296" s="14">
        <f t="shared" si="12"/>
        <v>250</v>
      </c>
      <c r="G296" s="14">
        <f>Table42[[#This Row],[Monthly Contribution]]+Table42[[#This Row],[Beginning Balance]]</f>
        <v>387954.4258896719</v>
      </c>
      <c r="H296" s="14">
        <f>Table42[[#This Row],[New Balance]]*($E$8/$E$7)</f>
        <v>3232.9535490805993</v>
      </c>
      <c r="I296" s="14">
        <f>Table42[[#This Row],[Beginning Balance]]+Table42[[#This Row],[Monthly Contribution]]+Table42[[#This Row],[Interest Earned]]</f>
        <v>391187.37943875248</v>
      </c>
      <c r="J296" s="14">
        <f>J295+Table42[[#This Row],[Interest Earned]]</f>
        <v>310437.37943875225</v>
      </c>
      <c r="K296" s="30"/>
    </row>
    <row r="297" spans="2:11" x14ac:dyDescent="0.25">
      <c r="B297" s="12">
        <v>284</v>
      </c>
      <c r="C297" s="13">
        <f t="shared" si="13"/>
        <v>52444</v>
      </c>
      <c r="D297" s="13" t="str">
        <f>TEXT(Table42[[#This Row],[Payment Date]],"YYYY")</f>
        <v>2043</v>
      </c>
      <c r="E297" s="14">
        <f t="shared" si="14"/>
        <v>391187.37943875248</v>
      </c>
      <c r="F297" s="14">
        <f t="shared" si="12"/>
        <v>250</v>
      </c>
      <c r="G297" s="14">
        <f>Table42[[#This Row],[Monthly Contribution]]+Table42[[#This Row],[Beginning Balance]]</f>
        <v>391437.37943875248</v>
      </c>
      <c r="H297" s="14">
        <f>Table42[[#This Row],[New Balance]]*($E$8/$E$7)</f>
        <v>3261.9781619896039</v>
      </c>
      <c r="I297" s="14">
        <f>Table42[[#This Row],[Beginning Balance]]+Table42[[#This Row],[Monthly Contribution]]+Table42[[#This Row],[Interest Earned]]</f>
        <v>394699.35760074208</v>
      </c>
      <c r="J297" s="14">
        <f>J296+Table42[[#This Row],[Interest Earned]]</f>
        <v>313699.35760074185</v>
      </c>
      <c r="K297" s="30"/>
    </row>
    <row r="298" spans="2:11" x14ac:dyDescent="0.25">
      <c r="B298" s="12">
        <v>285</v>
      </c>
      <c r="C298" s="13">
        <f t="shared" si="13"/>
        <v>52475</v>
      </c>
      <c r="D298" s="13" t="str">
        <f>TEXT(Table42[[#This Row],[Payment Date]],"YYYY")</f>
        <v>2043</v>
      </c>
      <c r="E298" s="14">
        <f t="shared" si="14"/>
        <v>394699.35760074208</v>
      </c>
      <c r="F298" s="14">
        <f t="shared" si="12"/>
        <v>250</v>
      </c>
      <c r="G298" s="14">
        <f>Table42[[#This Row],[Monthly Contribution]]+Table42[[#This Row],[Beginning Balance]]</f>
        <v>394949.35760074208</v>
      </c>
      <c r="H298" s="14">
        <f>Table42[[#This Row],[New Balance]]*($E$8/$E$7)</f>
        <v>3291.2446466728506</v>
      </c>
      <c r="I298" s="14">
        <f>Table42[[#This Row],[Beginning Balance]]+Table42[[#This Row],[Monthly Contribution]]+Table42[[#This Row],[Interest Earned]]</f>
        <v>398240.60224741494</v>
      </c>
      <c r="J298" s="14">
        <f>J297+Table42[[#This Row],[Interest Earned]]</f>
        <v>316990.6022474147</v>
      </c>
      <c r="K298" s="30"/>
    </row>
    <row r="299" spans="2:11" x14ac:dyDescent="0.25">
      <c r="B299" s="12">
        <v>286</v>
      </c>
      <c r="C299" s="13">
        <f t="shared" si="13"/>
        <v>52505</v>
      </c>
      <c r="D299" s="13" t="str">
        <f>TEXT(Table42[[#This Row],[Payment Date]],"YYYY")</f>
        <v>2043</v>
      </c>
      <c r="E299" s="14">
        <f t="shared" si="14"/>
        <v>398240.60224741494</v>
      </c>
      <c r="F299" s="14">
        <f t="shared" si="12"/>
        <v>250</v>
      </c>
      <c r="G299" s="14">
        <f>Table42[[#This Row],[Monthly Contribution]]+Table42[[#This Row],[Beginning Balance]]</f>
        <v>398490.60224741494</v>
      </c>
      <c r="H299" s="14">
        <f>Table42[[#This Row],[New Balance]]*($E$8/$E$7)</f>
        <v>3320.7550187284578</v>
      </c>
      <c r="I299" s="14">
        <f>Table42[[#This Row],[Beginning Balance]]+Table42[[#This Row],[Monthly Contribution]]+Table42[[#This Row],[Interest Earned]]</f>
        <v>401811.35726614337</v>
      </c>
      <c r="J299" s="14">
        <f>J298+Table42[[#This Row],[Interest Earned]]</f>
        <v>320311.35726614314</v>
      </c>
      <c r="K299" s="30"/>
    </row>
    <row r="300" spans="2:11" x14ac:dyDescent="0.25">
      <c r="B300" s="12">
        <v>287</v>
      </c>
      <c r="C300" s="13">
        <f t="shared" si="13"/>
        <v>52536</v>
      </c>
      <c r="D300" s="13" t="str">
        <f>TEXT(Table42[[#This Row],[Payment Date]],"YYYY")</f>
        <v>2043</v>
      </c>
      <c r="E300" s="14">
        <f t="shared" si="14"/>
        <v>401811.35726614337</v>
      </c>
      <c r="F300" s="14">
        <f t="shared" si="12"/>
        <v>250</v>
      </c>
      <c r="G300" s="14">
        <f>Table42[[#This Row],[Monthly Contribution]]+Table42[[#This Row],[Beginning Balance]]</f>
        <v>402061.35726614337</v>
      </c>
      <c r="H300" s="14">
        <f>Table42[[#This Row],[New Balance]]*($E$8/$E$7)</f>
        <v>3350.5113105511946</v>
      </c>
      <c r="I300" s="14">
        <f>Table42[[#This Row],[Beginning Balance]]+Table42[[#This Row],[Monthly Contribution]]+Table42[[#This Row],[Interest Earned]]</f>
        <v>405411.86857669457</v>
      </c>
      <c r="J300" s="14">
        <f>J299+Table42[[#This Row],[Interest Earned]]</f>
        <v>323661.86857669434</v>
      </c>
      <c r="K300" s="30"/>
    </row>
    <row r="301" spans="2:11" x14ac:dyDescent="0.25">
      <c r="B301" s="12">
        <v>288</v>
      </c>
      <c r="C301" s="13">
        <f t="shared" si="13"/>
        <v>52566</v>
      </c>
      <c r="D301" s="13" t="str">
        <f>TEXT(Table42[[#This Row],[Payment Date]],"YYYY")</f>
        <v>2043</v>
      </c>
      <c r="E301" s="14">
        <f t="shared" si="14"/>
        <v>405411.86857669457</v>
      </c>
      <c r="F301" s="14">
        <f t="shared" si="12"/>
        <v>250</v>
      </c>
      <c r="G301" s="14">
        <f>Table42[[#This Row],[Monthly Contribution]]+Table42[[#This Row],[Beginning Balance]]</f>
        <v>405661.86857669457</v>
      </c>
      <c r="H301" s="14">
        <f>Table42[[#This Row],[New Balance]]*($E$8/$E$7)</f>
        <v>3380.5155714724547</v>
      </c>
      <c r="I301" s="14">
        <f>Table42[[#This Row],[Beginning Balance]]+Table42[[#This Row],[Monthly Contribution]]+Table42[[#This Row],[Interest Earned]]</f>
        <v>409042.38414816704</v>
      </c>
      <c r="J301" s="14">
        <f>J300+Table42[[#This Row],[Interest Earned]]</f>
        <v>327042.38414816681</v>
      </c>
      <c r="K301" s="30">
        <f>Table42[[#This Row],[Ending Balance]]</f>
        <v>409042.38414816704</v>
      </c>
    </row>
    <row r="302" spans="2:11" x14ac:dyDescent="0.25">
      <c r="B302" s="12">
        <v>289</v>
      </c>
      <c r="C302" s="13">
        <f t="shared" si="13"/>
        <v>52597</v>
      </c>
      <c r="D302" s="13" t="str">
        <f>TEXT(Table42[[#This Row],[Payment Date]],"YYYY")</f>
        <v>2044</v>
      </c>
      <c r="E302" s="14">
        <f t="shared" si="14"/>
        <v>409042.38414816704</v>
      </c>
      <c r="F302" s="14">
        <f t="shared" si="12"/>
        <v>250</v>
      </c>
      <c r="G302" s="14">
        <f>Table42[[#This Row],[Monthly Contribution]]+Table42[[#This Row],[Beginning Balance]]</f>
        <v>409292.38414816704</v>
      </c>
      <c r="H302" s="14">
        <f>Table42[[#This Row],[New Balance]]*($E$8/$E$7)</f>
        <v>3410.769867901392</v>
      </c>
      <c r="I302" s="14">
        <f>Table42[[#This Row],[Beginning Balance]]+Table42[[#This Row],[Monthly Contribution]]+Table42[[#This Row],[Interest Earned]]</f>
        <v>412703.15401606844</v>
      </c>
      <c r="J302" s="14">
        <f>J301+Table42[[#This Row],[Interest Earned]]</f>
        <v>330453.15401606821</v>
      </c>
      <c r="K302" s="30"/>
    </row>
    <row r="303" spans="2:11" x14ac:dyDescent="0.25">
      <c r="B303" s="12">
        <v>290</v>
      </c>
      <c r="C303" s="13">
        <f t="shared" si="13"/>
        <v>52628</v>
      </c>
      <c r="D303" s="13" t="str">
        <f>TEXT(Table42[[#This Row],[Payment Date]],"YYYY")</f>
        <v>2044</v>
      </c>
      <c r="E303" s="14">
        <f t="shared" si="14"/>
        <v>412703.15401606844</v>
      </c>
      <c r="F303" s="14">
        <f t="shared" si="12"/>
        <v>250</v>
      </c>
      <c r="G303" s="14">
        <f>Table42[[#This Row],[Monthly Contribution]]+Table42[[#This Row],[Beginning Balance]]</f>
        <v>412953.15401606844</v>
      </c>
      <c r="H303" s="14">
        <f>Table42[[#This Row],[New Balance]]*($E$8/$E$7)</f>
        <v>3441.2762834672371</v>
      </c>
      <c r="I303" s="14">
        <f>Table42[[#This Row],[Beginning Balance]]+Table42[[#This Row],[Monthly Contribution]]+Table42[[#This Row],[Interest Earned]]</f>
        <v>416394.43029953568</v>
      </c>
      <c r="J303" s="14">
        <f>J302+Table42[[#This Row],[Interest Earned]]</f>
        <v>333894.43029953545</v>
      </c>
      <c r="K303" s="30"/>
    </row>
    <row r="304" spans="2:11" x14ac:dyDescent="0.25">
      <c r="B304" s="12">
        <v>291</v>
      </c>
      <c r="C304" s="13">
        <f t="shared" si="13"/>
        <v>52657</v>
      </c>
      <c r="D304" s="13" t="str">
        <f>TEXT(Table42[[#This Row],[Payment Date]],"YYYY")</f>
        <v>2044</v>
      </c>
      <c r="E304" s="14">
        <f t="shared" si="14"/>
        <v>416394.43029953568</v>
      </c>
      <c r="F304" s="14">
        <f t="shared" si="12"/>
        <v>250</v>
      </c>
      <c r="G304" s="14">
        <f>Table42[[#This Row],[Monthly Contribution]]+Table42[[#This Row],[Beginning Balance]]</f>
        <v>416644.43029953568</v>
      </c>
      <c r="H304" s="14">
        <f>Table42[[#This Row],[New Balance]]*($E$8/$E$7)</f>
        <v>3472.0369191627974</v>
      </c>
      <c r="I304" s="14">
        <f>Table42[[#This Row],[Beginning Balance]]+Table42[[#This Row],[Monthly Contribution]]+Table42[[#This Row],[Interest Earned]]</f>
        <v>420116.46721869847</v>
      </c>
      <c r="J304" s="14">
        <f>J303+Table42[[#This Row],[Interest Earned]]</f>
        <v>337366.46721869824</v>
      </c>
      <c r="K304" s="30"/>
    </row>
    <row r="305" spans="2:11" x14ac:dyDescent="0.25">
      <c r="B305" s="12">
        <v>292</v>
      </c>
      <c r="C305" s="13">
        <f t="shared" si="13"/>
        <v>52688</v>
      </c>
      <c r="D305" s="13" t="str">
        <f>TEXT(Table42[[#This Row],[Payment Date]],"YYYY")</f>
        <v>2044</v>
      </c>
      <c r="E305" s="14">
        <f t="shared" si="14"/>
        <v>420116.46721869847</v>
      </c>
      <c r="F305" s="14">
        <f t="shared" si="12"/>
        <v>250</v>
      </c>
      <c r="G305" s="14">
        <f>Table42[[#This Row],[Monthly Contribution]]+Table42[[#This Row],[Beginning Balance]]</f>
        <v>420366.46721869847</v>
      </c>
      <c r="H305" s="14">
        <f>Table42[[#This Row],[New Balance]]*($E$8/$E$7)</f>
        <v>3503.0538934891538</v>
      </c>
      <c r="I305" s="14">
        <f>Table42[[#This Row],[Beginning Balance]]+Table42[[#This Row],[Monthly Contribution]]+Table42[[#This Row],[Interest Earned]]</f>
        <v>423869.52111218765</v>
      </c>
      <c r="J305" s="14">
        <f>J304+Table42[[#This Row],[Interest Earned]]</f>
        <v>340869.52111218742</v>
      </c>
      <c r="K305" s="30"/>
    </row>
    <row r="306" spans="2:11" x14ac:dyDescent="0.25">
      <c r="B306" s="12">
        <v>293</v>
      </c>
      <c r="C306" s="13">
        <f t="shared" si="13"/>
        <v>52718</v>
      </c>
      <c r="D306" s="13" t="str">
        <f>TEXT(Table42[[#This Row],[Payment Date]],"YYYY")</f>
        <v>2044</v>
      </c>
      <c r="E306" s="14">
        <f t="shared" si="14"/>
        <v>423869.52111218765</v>
      </c>
      <c r="F306" s="14">
        <f t="shared" si="12"/>
        <v>250</v>
      </c>
      <c r="G306" s="14">
        <f>Table42[[#This Row],[Monthly Contribution]]+Table42[[#This Row],[Beginning Balance]]</f>
        <v>424119.52111218765</v>
      </c>
      <c r="H306" s="14">
        <f>Table42[[#This Row],[New Balance]]*($E$8/$E$7)</f>
        <v>3534.3293426015639</v>
      </c>
      <c r="I306" s="14">
        <f>Table42[[#This Row],[Beginning Balance]]+Table42[[#This Row],[Monthly Contribution]]+Table42[[#This Row],[Interest Earned]]</f>
        <v>427653.85045478924</v>
      </c>
      <c r="J306" s="14">
        <f>J305+Table42[[#This Row],[Interest Earned]]</f>
        <v>344403.850454789</v>
      </c>
      <c r="K306" s="30"/>
    </row>
    <row r="307" spans="2:11" x14ac:dyDescent="0.25">
      <c r="B307" s="12">
        <v>294</v>
      </c>
      <c r="C307" s="13">
        <f t="shared" si="13"/>
        <v>52749</v>
      </c>
      <c r="D307" s="13" t="str">
        <f>TEXT(Table42[[#This Row],[Payment Date]],"YYYY")</f>
        <v>2044</v>
      </c>
      <c r="E307" s="14">
        <f t="shared" si="14"/>
        <v>427653.85045478924</v>
      </c>
      <c r="F307" s="14">
        <f t="shared" si="12"/>
        <v>250</v>
      </c>
      <c r="G307" s="14">
        <f>Table42[[#This Row],[Monthly Contribution]]+Table42[[#This Row],[Beginning Balance]]</f>
        <v>427903.85045478924</v>
      </c>
      <c r="H307" s="14">
        <f>Table42[[#This Row],[New Balance]]*($E$8/$E$7)</f>
        <v>3565.8654204565769</v>
      </c>
      <c r="I307" s="14">
        <f>Table42[[#This Row],[Beginning Balance]]+Table42[[#This Row],[Monthly Contribution]]+Table42[[#This Row],[Interest Earned]]</f>
        <v>431469.71587524581</v>
      </c>
      <c r="J307" s="14">
        <f>J306+Table42[[#This Row],[Interest Earned]]</f>
        <v>347969.71587524557</v>
      </c>
      <c r="K307" s="30"/>
    </row>
    <row r="308" spans="2:11" x14ac:dyDescent="0.25">
      <c r="B308" s="12">
        <v>295</v>
      </c>
      <c r="C308" s="13">
        <f t="shared" si="13"/>
        <v>52779</v>
      </c>
      <c r="D308" s="13" t="str">
        <f>TEXT(Table42[[#This Row],[Payment Date]],"YYYY")</f>
        <v>2044</v>
      </c>
      <c r="E308" s="14">
        <f t="shared" si="14"/>
        <v>431469.71587524581</v>
      </c>
      <c r="F308" s="14">
        <f t="shared" si="12"/>
        <v>250</v>
      </c>
      <c r="G308" s="14">
        <f>Table42[[#This Row],[Monthly Contribution]]+Table42[[#This Row],[Beginning Balance]]</f>
        <v>431719.71587524581</v>
      </c>
      <c r="H308" s="14">
        <f>Table42[[#This Row],[New Balance]]*($E$8/$E$7)</f>
        <v>3597.6642989603815</v>
      </c>
      <c r="I308" s="14">
        <f>Table42[[#This Row],[Beginning Balance]]+Table42[[#This Row],[Monthly Contribution]]+Table42[[#This Row],[Interest Earned]]</f>
        <v>435317.38017420616</v>
      </c>
      <c r="J308" s="14">
        <f>J307+Table42[[#This Row],[Interest Earned]]</f>
        <v>351567.38017420593</v>
      </c>
      <c r="K308" s="30"/>
    </row>
    <row r="309" spans="2:11" x14ac:dyDescent="0.25">
      <c r="B309" s="12">
        <v>296</v>
      </c>
      <c r="C309" s="13">
        <f t="shared" si="13"/>
        <v>52810</v>
      </c>
      <c r="D309" s="13" t="str">
        <f>TEXT(Table42[[#This Row],[Payment Date]],"YYYY")</f>
        <v>2044</v>
      </c>
      <c r="E309" s="14">
        <f t="shared" si="14"/>
        <v>435317.38017420616</v>
      </c>
      <c r="F309" s="14">
        <f t="shared" si="12"/>
        <v>250</v>
      </c>
      <c r="G309" s="14">
        <f>Table42[[#This Row],[Monthly Contribution]]+Table42[[#This Row],[Beginning Balance]]</f>
        <v>435567.38017420616</v>
      </c>
      <c r="H309" s="14">
        <f>Table42[[#This Row],[New Balance]]*($E$8/$E$7)</f>
        <v>3629.7281681183845</v>
      </c>
      <c r="I309" s="14">
        <f>Table42[[#This Row],[Beginning Balance]]+Table42[[#This Row],[Monthly Contribution]]+Table42[[#This Row],[Interest Earned]]</f>
        <v>439197.10834232456</v>
      </c>
      <c r="J309" s="14">
        <f>J308+Table42[[#This Row],[Interest Earned]]</f>
        <v>355197.10834232433</v>
      </c>
      <c r="K309" s="30"/>
    </row>
    <row r="310" spans="2:11" x14ac:dyDescent="0.25">
      <c r="B310" s="12">
        <v>297</v>
      </c>
      <c r="C310" s="13">
        <f t="shared" si="13"/>
        <v>52841</v>
      </c>
      <c r="D310" s="13" t="str">
        <f>TEXT(Table42[[#This Row],[Payment Date]],"YYYY")</f>
        <v>2044</v>
      </c>
      <c r="E310" s="14">
        <f t="shared" si="14"/>
        <v>439197.10834232456</v>
      </c>
      <c r="F310" s="14">
        <f t="shared" si="12"/>
        <v>250</v>
      </c>
      <c r="G310" s="14">
        <f>Table42[[#This Row],[Monthly Contribution]]+Table42[[#This Row],[Beginning Balance]]</f>
        <v>439447.10834232456</v>
      </c>
      <c r="H310" s="14">
        <f>Table42[[#This Row],[New Balance]]*($E$8/$E$7)</f>
        <v>3662.0592361860381</v>
      </c>
      <c r="I310" s="14">
        <f>Table42[[#This Row],[Beginning Balance]]+Table42[[#This Row],[Monthly Contribution]]+Table42[[#This Row],[Interest Earned]]</f>
        <v>443109.16757851059</v>
      </c>
      <c r="J310" s="14">
        <f>J309+Table42[[#This Row],[Interest Earned]]</f>
        <v>358859.16757851036</v>
      </c>
      <c r="K310" s="30"/>
    </row>
    <row r="311" spans="2:11" x14ac:dyDescent="0.25">
      <c r="B311" s="12">
        <v>298</v>
      </c>
      <c r="C311" s="13">
        <f t="shared" si="13"/>
        <v>52871</v>
      </c>
      <c r="D311" s="13" t="str">
        <f>TEXT(Table42[[#This Row],[Payment Date]],"YYYY")</f>
        <v>2044</v>
      </c>
      <c r="E311" s="14">
        <f t="shared" si="14"/>
        <v>443109.16757851059</v>
      </c>
      <c r="F311" s="14">
        <f t="shared" si="12"/>
        <v>250</v>
      </c>
      <c r="G311" s="14">
        <f>Table42[[#This Row],[Monthly Contribution]]+Table42[[#This Row],[Beginning Balance]]</f>
        <v>443359.16757851059</v>
      </c>
      <c r="H311" s="14">
        <f>Table42[[#This Row],[New Balance]]*($E$8/$E$7)</f>
        <v>3694.6597298209217</v>
      </c>
      <c r="I311" s="14">
        <f>Table42[[#This Row],[Beginning Balance]]+Table42[[#This Row],[Monthly Contribution]]+Table42[[#This Row],[Interest Earned]]</f>
        <v>447053.8273083315</v>
      </c>
      <c r="J311" s="14">
        <f>J310+Table42[[#This Row],[Interest Earned]]</f>
        <v>362553.82730833127</v>
      </c>
      <c r="K311" s="30"/>
    </row>
    <row r="312" spans="2:11" x14ac:dyDescent="0.25">
      <c r="B312" s="12">
        <v>299</v>
      </c>
      <c r="C312" s="13">
        <f t="shared" si="13"/>
        <v>52902</v>
      </c>
      <c r="D312" s="13" t="str">
        <f>TEXT(Table42[[#This Row],[Payment Date]],"YYYY")</f>
        <v>2044</v>
      </c>
      <c r="E312" s="14">
        <f t="shared" si="14"/>
        <v>447053.8273083315</v>
      </c>
      <c r="F312" s="14">
        <f t="shared" si="12"/>
        <v>250</v>
      </c>
      <c r="G312" s="14">
        <f>Table42[[#This Row],[Monthly Contribution]]+Table42[[#This Row],[Beginning Balance]]</f>
        <v>447303.8273083315</v>
      </c>
      <c r="H312" s="14">
        <f>Table42[[#This Row],[New Balance]]*($E$8/$E$7)</f>
        <v>3727.5318942360959</v>
      </c>
      <c r="I312" s="14">
        <f>Table42[[#This Row],[Beginning Balance]]+Table42[[#This Row],[Monthly Contribution]]+Table42[[#This Row],[Interest Earned]]</f>
        <v>451031.3592025676</v>
      </c>
      <c r="J312" s="14">
        <f>J311+Table42[[#This Row],[Interest Earned]]</f>
        <v>366281.35920256737</v>
      </c>
      <c r="K312" s="30"/>
    </row>
    <row r="313" spans="2:11" x14ac:dyDescent="0.25">
      <c r="B313" s="12">
        <v>300</v>
      </c>
      <c r="C313" s="13">
        <f t="shared" si="13"/>
        <v>52932</v>
      </c>
      <c r="D313" s="13" t="str">
        <f>TEXT(Table42[[#This Row],[Payment Date]],"YYYY")</f>
        <v>2044</v>
      </c>
      <c r="E313" s="14">
        <f t="shared" si="14"/>
        <v>451031.3592025676</v>
      </c>
      <c r="F313" s="14">
        <f t="shared" si="12"/>
        <v>250</v>
      </c>
      <c r="G313" s="14">
        <f>Table42[[#This Row],[Monthly Contribution]]+Table42[[#This Row],[Beginning Balance]]</f>
        <v>451281.3592025676</v>
      </c>
      <c r="H313" s="14">
        <f>Table42[[#This Row],[New Balance]]*($E$8/$E$7)</f>
        <v>3760.67799335473</v>
      </c>
      <c r="I313" s="14">
        <f>Table42[[#This Row],[Beginning Balance]]+Table42[[#This Row],[Monthly Contribution]]+Table42[[#This Row],[Interest Earned]]</f>
        <v>455042.03719592234</v>
      </c>
      <c r="J313" s="14">
        <f>J312+Table42[[#This Row],[Interest Earned]]</f>
        <v>370042.03719592211</v>
      </c>
      <c r="K313" s="30">
        <f>Table42[[#This Row],[Ending Balance]]</f>
        <v>455042.03719592234</v>
      </c>
    </row>
    <row r="314" spans="2:11" x14ac:dyDescent="0.25">
      <c r="B314" s="12">
        <v>301</v>
      </c>
      <c r="C314" s="13">
        <f t="shared" si="13"/>
        <v>52963</v>
      </c>
      <c r="D314" s="13" t="str">
        <f>TEXT(Table42[[#This Row],[Payment Date]],"YYYY")</f>
        <v>2045</v>
      </c>
      <c r="E314" s="14">
        <f t="shared" si="14"/>
        <v>455042.03719592234</v>
      </c>
      <c r="F314" s="14">
        <f t="shared" si="12"/>
        <v>250</v>
      </c>
      <c r="G314" s="14">
        <f>Table42[[#This Row],[Monthly Contribution]]+Table42[[#This Row],[Beginning Balance]]</f>
        <v>455292.03719592234</v>
      </c>
      <c r="H314" s="14">
        <f>Table42[[#This Row],[New Balance]]*($E$8/$E$7)</f>
        <v>3794.1003099660193</v>
      </c>
      <c r="I314" s="14">
        <f>Table42[[#This Row],[Beginning Balance]]+Table42[[#This Row],[Monthly Contribution]]+Table42[[#This Row],[Interest Earned]]</f>
        <v>459086.13750588836</v>
      </c>
      <c r="J314" s="14">
        <f>J313+Table42[[#This Row],[Interest Earned]]</f>
        <v>373836.13750588812</v>
      </c>
      <c r="K314" s="30"/>
    </row>
    <row r="315" spans="2:11" x14ac:dyDescent="0.25">
      <c r="B315" s="12">
        <v>302</v>
      </c>
      <c r="C315" s="13">
        <f t="shared" si="13"/>
        <v>52994</v>
      </c>
      <c r="D315" s="13" t="str">
        <f>TEXT(Table42[[#This Row],[Payment Date]],"YYYY")</f>
        <v>2045</v>
      </c>
      <c r="E315" s="14">
        <f t="shared" si="14"/>
        <v>459086.13750588836</v>
      </c>
      <c r="F315" s="14">
        <f t="shared" si="12"/>
        <v>250</v>
      </c>
      <c r="G315" s="14">
        <f>Table42[[#This Row],[Monthly Contribution]]+Table42[[#This Row],[Beginning Balance]]</f>
        <v>459336.13750588836</v>
      </c>
      <c r="H315" s="14">
        <f>Table42[[#This Row],[New Balance]]*($E$8/$E$7)</f>
        <v>3827.801145882403</v>
      </c>
      <c r="I315" s="14">
        <f>Table42[[#This Row],[Beginning Balance]]+Table42[[#This Row],[Monthly Contribution]]+Table42[[#This Row],[Interest Earned]]</f>
        <v>463163.93865177076</v>
      </c>
      <c r="J315" s="14">
        <f>J314+Table42[[#This Row],[Interest Earned]]</f>
        <v>377663.93865177053</v>
      </c>
      <c r="K315" s="30"/>
    </row>
    <row r="316" spans="2:11" x14ac:dyDescent="0.25">
      <c r="B316" s="12">
        <v>303</v>
      </c>
      <c r="C316" s="13">
        <f t="shared" si="13"/>
        <v>53022</v>
      </c>
      <c r="D316" s="13" t="str">
        <f>TEXT(Table42[[#This Row],[Payment Date]],"YYYY")</f>
        <v>2045</v>
      </c>
      <c r="E316" s="14">
        <f t="shared" si="14"/>
        <v>463163.93865177076</v>
      </c>
      <c r="F316" s="14">
        <f t="shared" si="12"/>
        <v>250</v>
      </c>
      <c r="G316" s="14">
        <f>Table42[[#This Row],[Monthly Contribution]]+Table42[[#This Row],[Beginning Balance]]</f>
        <v>463413.93865177076</v>
      </c>
      <c r="H316" s="14">
        <f>Table42[[#This Row],[New Balance]]*($E$8/$E$7)</f>
        <v>3861.7828220980896</v>
      </c>
      <c r="I316" s="14">
        <f>Table42[[#This Row],[Beginning Balance]]+Table42[[#This Row],[Monthly Contribution]]+Table42[[#This Row],[Interest Earned]]</f>
        <v>467275.72147386888</v>
      </c>
      <c r="J316" s="14">
        <f>J315+Table42[[#This Row],[Interest Earned]]</f>
        <v>381525.72147386865</v>
      </c>
      <c r="K316" s="30"/>
    </row>
    <row r="317" spans="2:11" x14ac:dyDescent="0.25">
      <c r="B317" s="12">
        <v>304</v>
      </c>
      <c r="C317" s="13">
        <f t="shared" si="13"/>
        <v>53053</v>
      </c>
      <c r="D317" s="13" t="str">
        <f>TEXT(Table42[[#This Row],[Payment Date]],"YYYY")</f>
        <v>2045</v>
      </c>
      <c r="E317" s="14">
        <f t="shared" si="14"/>
        <v>467275.72147386888</v>
      </c>
      <c r="F317" s="14">
        <f t="shared" si="12"/>
        <v>250</v>
      </c>
      <c r="G317" s="14">
        <f>Table42[[#This Row],[Monthly Contribution]]+Table42[[#This Row],[Beginning Balance]]</f>
        <v>467525.72147386888</v>
      </c>
      <c r="H317" s="14">
        <f>Table42[[#This Row],[New Balance]]*($E$8/$E$7)</f>
        <v>3896.0476789489071</v>
      </c>
      <c r="I317" s="14">
        <f>Table42[[#This Row],[Beginning Balance]]+Table42[[#This Row],[Monthly Contribution]]+Table42[[#This Row],[Interest Earned]]</f>
        <v>471421.76915281778</v>
      </c>
      <c r="J317" s="14">
        <f>J316+Table42[[#This Row],[Interest Earned]]</f>
        <v>385421.76915281755</v>
      </c>
      <c r="K317" s="30"/>
    </row>
    <row r="318" spans="2:11" x14ac:dyDescent="0.25">
      <c r="B318" s="12">
        <v>305</v>
      </c>
      <c r="C318" s="13">
        <f t="shared" si="13"/>
        <v>53083</v>
      </c>
      <c r="D318" s="13" t="str">
        <f>TEXT(Table42[[#This Row],[Payment Date]],"YYYY")</f>
        <v>2045</v>
      </c>
      <c r="E318" s="14">
        <f t="shared" si="14"/>
        <v>471421.76915281778</v>
      </c>
      <c r="F318" s="14">
        <f t="shared" si="12"/>
        <v>250</v>
      </c>
      <c r="G318" s="14">
        <f>Table42[[#This Row],[Monthly Contribution]]+Table42[[#This Row],[Beginning Balance]]</f>
        <v>471671.76915281778</v>
      </c>
      <c r="H318" s="14">
        <f>Table42[[#This Row],[New Balance]]*($E$8/$E$7)</f>
        <v>3930.5980762734816</v>
      </c>
      <c r="I318" s="14">
        <f>Table42[[#This Row],[Beginning Balance]]+Table42[[#This Row],[Monthly Contribution]]+Table42[[#This Row],[Interest Earned]]</f>
        <v>475602.36722909124</v>
      </c>
      <c r="J318" s="14">
        <f>J317+Table42[[#This Row],[Interest Earned]]</f>
        <v>389352.367229091</v>
      </c>
      <c r="K318" s="30"/>
    </row>
    <row r="319" spans="2:11" x14ac:dyDescent="0.25">
      <c r="B319" s="12">
        <v>306</v>
      </c>
      <c r="C319" s="13">
        <f t="shared" si="13"/>
        <v>53114</v>
      </c>
      <c r="D319" s="13" t="str">
        <f>TEXT(Table42[[#This Row],[Payment Date]],"YYYY")</f>
        <v>2045</v>
      </c>
      <c r="E319" s="14">
        <f t="shared" si="14"/>
        <v>475602.36722909124</v>
      </c>
      <c r="F319" s="14">
        <f t="shared" si="12"/>
        <v>250</v>
      </c>
      <c r="G319" s="14">
        <f>Table42[[#This Row],[Monthly Contribution]]+Table42[[#This Row],[Beginning Balance]]</f>
        <v>475852.36722909124</v>
      </c>
      <c r="H319" s="14">
        <f>Table42[[#This Row],[New Balance]]*($E$8/$E$7)</f>
        <v>3965.4363935757601</v>
      </c>
      <c r="I319" s="14">
        <f>Table42[[#This Row],[Beginning Balance]]+Table42[[#This Row],[Monthly Contribution]]+Table42[[#This Row],[Interest Earned]]</f>
        <v>479817.80362266698</v>
      </c>
      <c r="J319" s="14">
        <f>J318+Table42[[#This Row],[Interest Earned]]</f>
        <v>393317.80362266675</v>
      </c>
      <c r="K319" s="30"/>
    </row>
    <row r="320" spans="2:11" x14ac:dyDescent="0.25">
      <c r="B320" s="12">
        <v>307</v>
      </c>
      <c r="C320" s="13">
        <f t="shared" si="13"/>
        <v>53144</v>
      </c>
      <c r="D320" s="13" t="str">
        <f>TEXT(Table42[[#This Row],[Payment Date]],"YYYY")</f>
        <v>2045</v>
      </c>
      <c r="E320" s="14">
        <f t="shared" si="14"/>
        <v>479817.80362266698</v>
      </c>
      <c r="F320" s="14">
        <f t="shared" si="12"/>
        <v>250</v>
      </c>
      <c r="G320" s="14">
        <f>Table42[[#This Row],[Monthly Contribution]]+Table42[[#This Row],[Beginning Balance]]</f>
        <v>480067.80362266698</v>
      </c>
      <c r="H320" s="14">
        <f>Table42[[#This Row],[New Balance]]*($E$8/$E$7)</f>
        <v>4000.5650301888913</v>
      </c>
      <c r="I320" s="14">
        <f>Table42[[#This Row],[Beginning Balance]]+Table42[[#This Row],[Monthly Contribution]]+Table42[[#This Row],[Interest Earned]]</f>
        <v>484068.36865285586</v>
      </c>
      <c r="J320" s="14">
        <f>J319+Table42[[#This Row],[Interest Earned]]</f>
        <v>397318.36865285563</v>
      </c>
      <c r="K320" s="30"/>
    </row>
    <row r="321" spans="2:11" x14ac:dyDescent="0.25">
      <c r="B321" s="12">
        <v>308</v>
      </c>
      <c r="C321" s="13">
        <f t="shared" si="13"/>
        <v>53175</v>
      </c>
      <c r="D321" s="13" t="str">
        <f>TEXT(Table42[[#This Row],[Payment Date]],"YYYY")</f>
        <v>2045</v>
      </c>
      <c r="E321" s="14">
        <f t="shared" si="14"/>
        <v>484068.36865285586</v>
      </c>
      <c r="F321" s="14">
        <f t="shared" si="12"/>
        <v>250</v>
      </c>
      <c r="G321" s="14">
        <f>Table42[[#This Row],[Monthly Contribution]]+Table42[[#This Row],[Beginning Balance]]</f>
        <v>484318.36865285586</v>
      </c>
      <c r="H321" s="14">
        <f>Table42[[#This Row],[New Balance]]*($E$8/$E$7)</f>
        <v>4035.9864054404657</v>
      </c>
      <c r="I321" s="14">
        <f>Table42[[#This Row],[Beginning Balance]]+Table42[[#This Row],[Monthly Contribution]]+Table42[[#This Row],[Interest Earned]]</f>
        <v>488354.35505829635</v>
      </c>
      <c r="J321" s="14">
        <f>J320+Table42[[#This Row],[Interest Earned]]</f>
        <v>401354.35505829612</v>
      </c>
      <c r="K321" s="30"/>
    </row>
    <row r="322" spans="2:11" x14ac:dyDescent="0.25">
      <c r="B322" s="12">
        <v>309</v>
      </c>
      <c r="C322" s="13">
        <f t="shared" si="13"/>
        <v>53206</v>
      </c>
      <c r="D322" s="13" t="str">
        <f>TEXT(Table42[[#This Row],[Payment Date]],"YYYY")</f>
        <v>2045</v>
      </c>
      <c r="E322" s="14">
        <f t="shared" si="14"/>
        <v>488354.35505829635</v>
      </c>
      <c r="F322" s="14">
        <f t="shared" si="12"/>
        <v>250</v>
      </c>
      <c r="G322" s="14">
        <f>Table42[[#This Row],[Monthly Contribution]]+Table42[[#This Row],[Beginning Balance]]</f>
        <v>488604.35505829635</v>
      </c>
      <c r="H322" s="14">
        <f>Table42[[#This Row],[New Balance]]*($E$8/$E$7)</f>
        <v>4071.7029588191363</v>
      </c>
      <c r="I322" s="14">
        <f>Table42[[#This Row],[Beginning Balance]]+Table42[[#This Row],[Monthly Contribution]]+Table42[[#This Row],[Interest Earned]]</f>
        <v>492676.05801711546</v>
      </c>
      <c r="J322" s="14">
        <f>J321+Table42[[#This Row],[Interest Earned]]</f>
        <v>405426.05801711523</v>
      </c>
      <c r="K322" s="30"/>
    </row>
    <row r="323" spans="2:11" x14ac:dyDescent="0.25">
      <c r="B323" s="12">
        <v>310</v>
      </c>
      <c r="C323" s="13">
        <f t="shared" si="13"/>
        <v>53236</v>
      </c>
      <c r="D323" s="13" t="str">
        <f>TEXT(Table42[[#This Row],[Payment Date]],"YYYY")</f>
        <v>2045</v>
      </c>
      <c r="E323" s="14">
        <f t="shared" si="14"/>
        <v>492676.05801711546</v>
      </c>
      <c r="F323" s="14">
        <f t="shared" si="12"/>
        <v>250</v>
      </c>
      <c r="G323" s="14">
        <f>Table42[[#This Row],[Monthly Contribution]]+Table42[[#This Row],[Beginning Balance]]</f>
        <v>492926.05801711546</v>
      </c>
      <c r="H323" s="14">
        <f>Table42[[#This Row],[New Balance]]*($E$8/$E$7)</f>
        <v>4107.7171501426292</v>
      </c>
      <c r="I323" s="14">
        <f>Table42[[#This Row],[Beginning Balance]]+Table42[[#This Row],[Monthly Contribution]]+Table42[[#This Row],[Interest Earned]]</f>
        <v>497033.77516725811</v>
      </c>
      <c r="J323" s="14">
        <f>J322+Table42[[#This Row],[Interest Earned]]</f>
        <v>409533.77516725787</v>
      </c>
      <c r="K323" s="30"/>
    </row>
    <row r="324" spans="2:11" x14ac:dyDescent="0.25">
      <c r="B324" s="12">
        <v>311</v>
      </c>
      <c r="C324" s="13">
        <f t="shared" si="13"/>
        <v>53267</v>
      </c>
      <c r="D324" s="13" t="str">
        <f>TEXT(Table42[[#This Row],[Payment Date]],"YYYY")</f>
        <v>2045</v>
      </c>
      <c r="E324" s="14">
        <f t="shared" si="14"/>
        <v>497033.77516725811</v>
      </c>
      <c r="F324" s="14">
        <f t="shared" si="12"/>
        <v>250</v>
      </c>
      <c r="G324" s="14">
        <f>Table42[[#This Row],[Monthly Contribution]]+Table42[[#This Row],[Beginning Balance]]</f>
        <v>497283.77516725811</v>
      </c>
      <c r="H324" s="14">
        <f>Table42[[#This Row],[New Balance]]*($E$8/$E$7)</f>
        <v>4144.0314597271508</v>
      </c>
      <c r="I324" s="14">
        <f>Table42[[#This Row],[Beginning Balance]]+Table42[[#This Row],[Monthly Contribution]]+Table42[[#This Row],[Interest Earned]]</f>
        <v>501427.80662698526</v>
      </c>
      <c r="J324" s="14">
        <f>J323+Table42[[#This Row],[Interest Earned]]</f>
        <v>413677.80662698502</v>
      </c>
      <c r="K324" s="30"/>
    </row>
    <row r="325" spans="2:11" x14ac:dyDescent="0.25">
      <c r="B325" s="12">
        <v>312</v>
      </c>
      <c r="C325" s="13">
        <f t="shared" si="13"/>
        <v>53297</v>
      </c>
      <c r="D325" s="13" t="str">
        <f>TEXT(Table42[[#This Row],[Payment Date]],"YYYY")</f>
        <v>2045</v>
      </c>
      <c r="E325" s="14">
        <f t="shared" si="14"/>
        <v>501427.80662698526</v>
      </c>
      <c r="F325" s="14">
        <f t="shared" si="12"/>
        <v>250</v>
      </c>
      <c r="G325" s="14">
        <f>Table42[[#This Row],[Monthly Contribution]]+Table42[[#This Row],[Beginning Balance]]</f>
        <v>501677.80662698526</v>
      </c>
      <c r="H325" s="14">
        <f>Table42[[#This Row],[New Balance]]*($E$8/$E$7)</f>
        <v>4180.6483885582102</v>
      </c>
      <c r="I325" s="14">
        <f>Table42[[#This Row],[Beginning Balance]]+Table42[[#This Row],[Monthly Contribution]]+Table42[[#This Row],[Interest Earned]]</f>
        <v>505858.45501554344</v>
      </c>
      <c r="J325" s="14">
        <f>J324+Table42[[#This Row],[Interest Earned]]</f>
        <v>417858.45501554321</v>
      </c>
      <c r="K325" s="30">
        <f>Table42[[#This Row],[Ending Balance]]</f>
        <v>505858.45501554344</v>
      </c>
    </row>
    <row r="326" spans="2:11" x14ac:dyDescent="0.25">
      <c r="B326" s="12">
        <v>313</v>
      </c>
      <c r="C326" s="13">
        <f t="shared" si="13"/>
        <v>53328</v>
      </c>
      <c r="D326" s="13" t="str">
        <f>TEXT(Table42[[#This Row],[Payment Date]],"YYYY")</f>
        <v>2046</v>
      </c>
      <c r="E326" s="14">
        <f t="shared" si="14"/>
        <v>505858.45501554344</v>
      </c>
      <c r="F326" s="14">
        <f t="shared" si="12"/>
        <v>250</v>
      </c>
      <c r="G326" s="14">
        <f>Table42[[#This Row],[Monthly Contribution]]+Table42[[#This Row],[Beginning Balance]]</f>
        <v>506108.45501554344</v>
      </c>
      <c r="H326" s="14">
        <f>Table42[[#This Row],[New Balance]]*($E$8/$E$7)</f>
        <v>4217.570458462862</v>
      </c>
      <c r="I326" s="14">
        <f>Table42[[#This Row],[Beginning Balance]]+Table42[[#This Row],[Monthly Contribution]]+Table42[[#This Row],[Interest Earned]]</f>
        <v>510326.02547400631</v>
      </c>
      <c r="J326" s="14">
        <f>J325+Table42[[#This Row],[Interest Earned]]</f>
        <v>422076.02547400608</v>
      </c>
      <c r="K326" s="30"/>
    </row>
    <row r="327" spans="2:11" x14ac:dyDescent="0.25">
      <c r="B327" s="12">
        <v>314</v>
      </c>
      <c r="C327" s="13">
        <f t="shared" si="13"/>
        <v>53359</v>
      </c>
      <c r="D327" s="13" t="str">
        <f>TEXT(Table42[[#This Row],[Payment Date]],"YYYY")</f>
        <v>2046</v>
      </c>
      <c r="E327" s="14">
        <f t="shared" si="14"/>
        <v>510326.02547400631</v>
      </c>
      <c r="F327" s="14">
        <f t="shared" si="12"/>
        <v>250</v>
      </c>
      <c r="G327" s="14">
        <f>Table42[[#This Row],[Monthly Contribution]]+Table42[[#This Row],[Beginning Balance]]</f>
        <v>510576.02547400631</v>
      </c>
      <c r="H327" s="14">
        <f>Table42[[#This Row],[New Balance]]*($E$8/$E$7)</f>
        <v>4254.8002122833859</v>
      </c>
      <c r="I327" s="14">
        <f>Table42[[#This Row],[Beginning Balance]]+Table42[[#This Row],[Monthly Contribution]]+Table42[[#This Row],[Interest Earned]]</f>
        <v>514830.8256862897</v>
      </c>
      <c r="J327" s="14">
        <f>J326+Table42[[#This Row],[Interest Earned]]</f>
        <v>426330.82568628946</v>
      </c>
      <c r="K327" s="30"/>
    </row>
    <row r="328" spans="2:11" x14ac:dyDescent="0.25">
      <c r="B328" s="12">
        <v>315</v>
      </c>
      <c r="C328" s="13">
        <f t="shared" si="13"/>
        <v>53387</v>
      </c>
      <c r="D328" s="13" t="str">
        <f>TEXT(Table42[[#This Row],[Payment Date]],"YYYY")</f>
        <v>2046</v>
      </c>
      <c r="E328" s="14">
        <f t="shared" si="14"/>
        <v>514830.8256862897</v>
      </c>
      <c r="F328" s="14">
        <f t="shared" si="12"/>
        <v>250</v>
      </c>
      <c r="G328" s="14">
        <f>Table42[[#This Row],[Monthly Contribution]]+Table42[[#This Row],[Beginning Balance]]</f>
        <v>515080.8256862897</v>
      </c>
      <c r="H328" s="14">
        <f>Table42[[#This Row],[New Balance]]*($E$8/$E$7)</f>
        <v>4292.340214052414</v>
      </c>
      <c r="I328" s="14">
        <f>Table42[[#This Row],[Beginning Balance]]+Table42[[#This Row],[Monthly Contribution]]+Table42[[#This Row],[Interest Earned]]</f>
        <v>519373.16590034211</v>
      </c>
      <c r="J328" s="14">
        <f>J327+Table42[[#This Row],[Interest Earned]]</f>
        <v>430623.16590034188</v>
      </c>
      <c r="K328" s="30"/>
    </row>
    <row r="329" spans="2:11" x14ac:dyDescent="0.25">
      <c r="B329" s="12">
        <v>316</v>
      </c>
      <c r="C329" s="13">
        <f t="shared" si="13"/>
        <v>53418</v>
      </c>
      <c r="D329" s="13" t="str">
        <f>TEXT(Table42[[#This Row],[Payment Date]],"YYYY")</f>
        <v>2046</v>
      </c>
      <c r="E329" s="14">
        <f t="shared" si="14"/>
        <v>519373.16590034211</v>
      </c>
      <c r="F329" s="14">
        <f t="shared" si="12"/>
        <v>250</v>
      </c>
      <c r="G329" s="14">
        <f>Table42[[#This Row],[Monthly Contribution]]+Table42[[#This Row],[Beginning Balance]]</f>
        <v>519623.16590034211</v>
      </c>
      <c r="H329" s="14">
        <f>Table42[[#This Row],[New Balance]]*($E$8/$E$7)</f>
        <v>4330.1930491695175</v>
      </c>
      <c r="I329" s="14">
        <f>Table42[[#This Row],[Beginning Balance]]+Table42[[#This Row],[Monthly Contribution]]+Table42[[#This Row],[Interest Earned]]</f>
        <v>523953.3589495116</v>
      </c>
      <c r="J329" s="14">
        <f>J328+Table42[[#This Row],[Interest Earned]]</f>
        <v>434953.35894951137</v>
      </c>
      <c r="K329" s="30"/>
    </row>
    <row r="330" spans="2:11" x14ac:dyDescent="0.25">
      <c r="B330" s="12">
        <v>317</v>
      </c>
      <c r="C330" s="13">
        <f t="shared" si="13"/>
        <v>53448</v>
      </c>
      <c r="D330" s="13" t="str">
        <f>TEXT(Table42[[#This Row],[Payment Date]],"YYYY")</f>
        <v>2046</v>
      </c>
      <c r="E330" s="14">
        <f t="shared" si="14"/>
        <v>523953.3589495116</v>
      </c>
      <c r="F330" s="14">
        <f t="shared" si="12"/>
        <v>250</v>
      </c>
      <c r="G330" s="14">
        <f>Table42[[#This Row],[Monthly Contribution]]+Table42[[#This Row],[Beginning Balance]]</f>
        <v>524203.3589495116</v>
      </c>
      <c r="H330" s="14">
        <f>Table42[[#This Row],[New Balance]]*($E$8/$E$7)</f>
        <v>4368.3613245792631</v>
      </c>
      <c r="I330" s="14">
        <f>Table42[[#This Row],[Beginning Balance]]+Table42[[#This Row],[Monthly Contribution]]+Table42[[#This Row],[Interest Earned]]</f>
        <v>528571.72027409088</v>
      </c>
      <c r="J330" s="14">
        <f>J329+Table42[[#This Row],[Interest Earned]]</f>
        <v>439321.72027409065</v>
      </c>
      <c r="K330" s="30"/>
    </row>
    <row r="331" spans="2:11" x14ac:dyDescent="0.25">
      <c r="B331" s="12">
        <v>318</v>
      </c>
      <c r="C331" s="13">
        <f t="shared" si="13"/>
        <v>53479</v>
      </c>
      <c r="D331" s="13" t="str">
        <f>TEXT(Table42[[#This Row],[Payment Date]],"YYYY")</f>
        <v>2046</v>
      </c>
      <c r="E331" s="14">
        <f t="shared" si="14"/>
        <v>528571.72027409088</v>
      </c>
      <c r="F331" s="14">
        <f t="shared" si="12"/>
        <v>250</v>
      </c>
      <c r="G331" s="14">
        <f>Table42[[#This Row],[Monthly Contribution]]+Table42[[#This Row],[Beginning Balance]]</f>
        <v>528821.72027409088</v>
      </c>
      <c r="H331" s="14">
        <f>Table42[[#This Row],[New Balance]]*($E$8/$E$7)</f>
        <v>4406.847668950757</v>
      </c>
      <c r="I331" s="14">
        <f>Table42[[#This Row],[Beginning Balance]]+Table42[[#This Row],[Monthly Contribution]]+Table42[[#This Row],[Interest Earned]]</f>
        <v>533228.56794304168</v>
      </c>
      <c r="J331" s="14">
        <f>J330+Table42[[#This Row],[Interest Earned]]</f>
        <v>443728.56794304139</v>
      </c>
      <c r="K331" s="30"/>
    </row>
    <row r="332" spans="2:11" x14ac:dyDescent="0.25">
      <c r="B332" s="12">
        <v>319</v>
      </c>
      <c r="C332" s="13">
        <f t="shared" si="13"/>
        <v>53509</v>
      </c>
      <c r="D332" s="13" t="str">
        <f>TEXT(Table42[[#This Row],[Payment Date]],"YYYY")</f>
        <v>2046</v>
      </c>
      <c r="E332" s="14">
        <f t="shared" si="14"/>
        <v>533228.56794304168</v>
      </c>
      <c r="F332" s="14">
        <f t="shared" si="12"/>
        <v>250</v>
      </c>
      <c r="G332" s="14">
        <f>Table42[[#This Row],[Monthly Contribution]]+Table42[[#This Row],[Beginning Balance]]</f>
        <v>533478.56794304168</v>
      </c>
      <c r="H332" s="14">
        <f>Table42[[#This Row],[New Balance]]*($E$8/$E$7)</f>
        <v>4445.6547328586803</v>
      </c>
      <c r="I332" s="14">
        <f>Table42[[#This Row],[Beginning Balance]]+Table42[[#This Row],[Monthly Contribution]]+Table42[[#This Row],[Interest Earned]]</f>
        <v>537924.22267590032</v>
      </c>
      <c r="J332" s="14">
        <f>J331+Table42[[#This Row],[Interest Earned]]</f>
        <v>448174.22267590009</v>
      </c>
      <c r="K332" s="30"/>
    </row>
    <row r="333" spans="2:11" x14ac:dyDescent="0.25">
      <c r="B333" s="12">
        <v>320</v>
      </c>
      <c r="C333" s="13">
        <f t="shared" si="13"/>
        <v>53540</v>
      </c>
      <c r="D333" s="13" t="str">
        <f>TEXT(Table42[[#This Row],[Payment Date]],"YYYY")</f>
        <v>2046</v>
      </c>
      <c r="E333" s="14">
        <f t="shared" si="14"/>
        <v>537924.22267590032</v>
      </c>
      <c r="F333" s="14">
        <f t="shared" si="12"/>
        <v>250</v>
      </c>
      <c r="G333" s="14">
        <f>Table42[[#This Row],[Monthly Contribution]]+Table42[[#This Row],[Beginning Balance]]</f>
        <v>538174.22267590032</v>
      </c>
      <c r="H333" s="14">
        <f>Table42[[#This Row],[New Balance]]*($E$8/$E$7)</f>
        <v>4484.7851889658359</v>
      </c>
      <c r="I333" s="14">
        <f>Table42[[#This Row],[Beginning Balance]]+Table42[[#This Row],[Monthly Contribution]]+Table42[[#This Row],[Interest Earned]]</f>
        <v>542659.00786486617</v>
      </c>
      <c r="J333" s="14">
        <f>J332+Table42[[#This Row],[Interest Earned]]</f>
        <v>452659.00786486594</v>
      </c>
      <c r="K333" s="30"/>
    </row>
    <row r="334" spans="2:11" x14ac:dyDescent="0.25">
      <c r="B334" s="12">
        <v>321</v>
      </c>
      <c r="C334" s="13">
        <f t="shared" si="13"/>
        <v>53571</v>
      </c>
      <c r="D334" s="13" t="str">
        <f>TEXT(Table42[[#This Row],[Payment Date]],"YYYY")</f>
        <v>2046</v>
      </c>
      <c r="E334" s="14">
        <f t="shared" si="14"/>
        <v>542659.00786486617</v>
      </c>
      <c r="F334" s="14">
        <f t="shared" ref="F334:F397" si="15">$E$6</f>
        <v>250</v>
      </c>
      <c r="G334" s="14">
        <f>Table42[[#This Row],[Monthly Contribution]]+Table42[[#This Row],[Beginning Balance]]</f>
        <v>542909.00786486617</v>
      </c>
      <c r="H334" s="14">
        <f>Table42[[#This Row],[New Balance]]*($E$8/$E$7)</f>
        <v>4524.2417322072179</v>
      </c>
      <c r="I334" s="14">
        <f>Table42[[#This Row],[Beginning Balance]]+Table42[[#This Row],[Monthly Contribution]]+Table42[[#This Row],[Interest Earned]]</f>
        <v>547433.24959707342</v>
      </c>
      <c r="J334" s="14">
        <f>J333+Table42[[#This Row],[Interest Earned]]</f>
        <v>457183.24959707318</v>
      </c>
      <c r="K334" s="30"/>
    </row>
    <row r="335" spans="2:11" x14ac:dyDescent="0.25">
      <c r="B335" s="12">
        <v>322</v>
      </c>
      <c r="C335" s="13">
        <f t="shared" si="13"/>
        <v>53601</v>
      </c>
      <c r="D335" s="13" t="str">
        <f>TEXT(Table42[[#This Row],[Payment Date]],"YYYY")</f>
        <v>2046</v>
      </c>
      <c r="E335" s="14">
        <f t="shared" si="14"/>
        <v>547433.24959707342</v>
      </c>
      <c r="F335" s="14">
        <f t="shared" si="15"/>
        <v>250</v>
      </c>
      <c r="G335" s="14">
        <f>Table42[[#This Row],[Monthly Contribution]]+Table42[[#This Row],[Beginning Balance]]</f>
        <v>547683.24959707342</v>
      </c>
      <c r="H335" s="14">
        <f>Table42[[#This Row],[New Balance]]*($E$8/$E$7)</f>
        <v>4564.0270799756117</v>
      </c>
      <c r="I335" s="14">
        <f>Table42[[#This Row],[Beginning Balance]]+Table42[[#This Row],[Monthly Contribution]]+Table42[[#This Row],[Interest Earned]]</f>
        <v>552247.276677049</v>
      </c>
      <c r="J335" s="14">
        <f>J334+Table42[[#This Row],[Interest Earned]]</f>
        <v>461747.27667704882</v>
      </c>
      <c r="K335" s="30"/>
    </row>
    <row r="336" spans="2:11" x14ac:dyDescent="0.25">
      <c r="B336" s="12">
        <v>323</v>
      </c>
      <c r="C336" s="13">
        <f t="shared" ref="C336:C399" si="16">EDATE(C335,1)</f>
        <v>53632</v>
      </c>
      <c r="D336" s="13" t="str">
        <f>TEXT(Table42[[#This Row],[Payment Date]],"YYYY")</f>
        <v>2046</v>
      </c>
      <c r="E336" s="14">
        <f t="shared" ref="E336:E399" si="17">I335</f>
        <v>552247.276677049</v>
      </c>
      <c r="F336" s="14">
        <f t="shared" si="15"/>
        <v>250</v>
      </c>
      <c r="G336" s="14">
        <f>Table42[[#This Row],[Monthly Contribution]]+Table42[[#This Row],[Beginning Balance]]</f>
        <v>552497.276677049</v>
      </c>
      <c r="H336" s="14">
        <f>Table42[[#This Row],[New Balance]]*($E$8/$E$7)</f>
        <v>4604.1439723087415</v>
      </c>
      <c r="I336" s="14">
        <f>Table42[[#This Row],[Beginning Balance]]+Table42[[#This Row],[Monthly Contribution]]+Table42[[#This Row],[Interest Earned]]</f>
        <v>557101.42064935772</v>
      </c>
      <c r="J336" s="14">
        <f>J335+Table42[[#This Row],[Interest Earned]]</f>
        <v>466351.42064935755</v>
      </c>
      <c r="K336" s="30"/>
    </row>
    <row r="337" spans="2:11" x14ac:dyDescent="0.25">
      <c r="B337" s="12">
        <v>324</v>
      </c>
      <c r="C337" s="13">
        <f t="shared" si="16"/>
        <v>53662</v>
      </c>
      <c r="D337" s="13" t="str">
        <f>TEXT(Table42[[#This Row],[Payment Date]],"YYYY")</f>
        <v>2046</v>
      </c>
      <c r="E337" s="14">
        <f t="shared" si="17"/>
        <v>557101.42064935772</v>
      </c>
      <c r="F337" s="14">
        <f t="shared" si="15"/>
        <v>250</v>
      </c>
      <c r="G337" s="14">
        <f>Table42[[#This Row],[Monthly Contribution]]+Table42[[#This Row],[Beginning Balance]]</f>
        <v>557351.42064935772</v>
      </c>
      <c r="H337" s="14">
        <f>Table42[[#This Row],[New Balance]]*($E$8/$E$7)</f>
        <v>4644.5951720779813</v>
      </c>
      <c r="I337" s="14">
        <f>Table42[[#This Row],[Beginning Balance]]+Table42[[#This Row],[Monthly Contribution]]+Table42[[#This Row],[Interest Earned]]</f>
        <v>561996.01582143572</v>
      </c>
      <c r="J337" s="14">
        <f>J336+Table42[[#This Row],[Interest Earned]]</f>
        <v>470996.01582143555</v>
      </c>
      <c r="K337" s="30">
        <f>Table42[[#This Row],[Ending Balance]]</f>
        <v>561996.01582143572</v>
      </c>
    </row>
    <row r="338" spans="2:11" x14ac:dyDescent="0.25">
      <c r="B338" s="12">
        <v>325</v>
      </c>
      <c r="C338" s="13">
        <f t="shared" si="16"/>
        <v>53693</v>
      </c>
      <c r="D338" s="13" t="str">
        <f>TEXT(Table42[[#This Row],[Payment Date]],"YYYY")</f>
        <v>2047</v>
      </c>
      <c r="E338" s="14">
        <f t="shared" si="17"/>
        <v>561996.01582143572</v>
      </c>
      <c r="F338" s="14">
        <f t="shared" si="15"/>
        <v>250</v>
      </c>
      <c r="G338" s="14">
        <f>Table42[[#This Row],[Monthly Contribution]]+Table42[[#This Row],[Beginning Balance]]</f>
        <v>562246.01582143572</v>
      </c>
      <c r="H338" s="14">
        <f>Table42[[#This Row],[New Balance]]*($E$8/$E$7)</f>
        <v>4685.383465178631</v>
      </c>
      <c r="I338" s="14">
        <f>Table42[[#This Row],[Beginning Balance]]+Table42[[#This Row],[Monthly Contribution]]+Table42[[#This Row],[Interest Earned]]</f>
        <v>566931.39928661438</v>
      </c>
      <c r="J338" s="14">
        <f>J337+Table42[[#This Row],[Interest Earned]]</f>
        <v>475681.39928661415</v>
      </c>
      <c r="K338" s="30"/>
    </row>
    <row r="339" spans="2:11" x14ac:dyDescent="0.25">
      <c r="B339" s="12">
        <v>326</v>
      </c>
      <c r="C339" s="13">
        <f t="shared" si="16"/>
        <v>53724</v>
      </c>
      <c r="D339" s="13" t="str">
        <f>TEXT(Table42[[#This Row],[Payment Date]],"YYYY")</f>
        <v>2047</v>
      </c>
      <c r="E339" s="14">
        <f t="shared" si="17"/>
        <v>566931.39928661438</v>
      </c>
      <c r="F339" s="14">
        <f t="shared" si="15"/>
        <v>250</v>
      </c>
      <c r="G339" s="14">
        <f>Table42[[#This Row],[Monthly Contribution]]+Table42[[#This Row],[Beginning Balance]]</f>
        <v>567181.39928661438</v>
      </c>
      <c r="H339" s="14">
        <f>Table42[[#This Row],[New Balance]]*($E$8/$E$7)</f>
        <v>4726.511660721786</v>
      </c>
      <c r="I339" s="14">
        <f>Table42[[#This Row],[Beginning Balance]]+Table42[[#This Row],[Monthly Contribution]]+Table42[[#This Row],[Interest Earned]]</f>
        <v>571907.91094733612</v>
      </c>
      <c r="J339" s="14">
        <f>J338+Table42[[#This Row],[Interest Earned]]</f>
        <v>480407.91094733594</v>
      </c>
      <c r="K339" s="30"/>
    </row>
    <row r="340" spans="2:11" x14ac:dyDescent="0.25">
      <c r="B340" s="12">
        <v>327</v>
      </c>
      <c r="C340" s="13">
        <f t="shared" si="16"/>
        <v>53752</v>
      </c>
      <c r="D340" s="13" t="str">
        <f>TEXT(Table42[[#This Row],[Payment Date]],"YYYY")</f>
        <v>2047</v>
      </c>
      <c r="E340" s="14">
        <f t="shared" si="17"/>
        <v>571907.91094733612</v>
      </c>
      <c r="F340" s="14">
        <f t="shared" si="15"/>
        <v>250</v>
      </c>
      <c r="G340" s="14">
        <f>Table42[[#This Row],[Monthly Contribution]]+Table42[[#This Row],[Beginning Balance]]</f>
        <v>572157.91094733612</v>
      </c>
      <c r="H340" s="14">
        <f>Table42[[#This Row],[New Balance]]*($E$8/$E$7)</f>
        <v>4767.9825912278011</v>
      </c>
      <c r="I340" s="14">
        <f>Table42[[#This Row],[Beginning Balance]]+Table42[[#This Row],[Monthly Contribution]]+Table42[[#This Row],[Interest Earned]]</f>
        <v>576925.89353856386</v>
      </c>
      <c r="J340" s="14">
        <f>J339+Table42[[#This Row],[Interest Earned]]</f>
        <v>485175.89353856375</v>
      </c>
      <c r="K340" s="30"/>
    </row>
    <row r="341" spans="2:11" x14ac:dyDescent="0.25">
      <c r="B341" s="12">
        <v>328</v>
      </c>
      <c r="C341" s="13">
        <f t="shared" si="16"/>
        <v>53783</v>
      </c>
      <c r="D341" s="13" t="str">
        <f>TEXT(Table42[[#This Row],[Payment Date]],"YYYY")</f>
        <v>2047</v>
      </c>
      <c r="E341" s="14">
        <f t="shared" si="17"/>
        <v>576925.89353856386</v>
      </c>
      <c r="F341" s="14">
        <f t="shared" si="15"/>
        <v>250</v>
      </c>
      <c r="G341" s="14">
        <f>Table42[[#This Row],[Monthly Contribution]]+Table42[[#This Row],[Beginning Balance]]</f>
        <v>577175.89353856386</v>
      </c>
      <c r="H341" s="14">
        <f>Table42[[#This Row],[New Balance]]*($E$8/$E$7)</f>
        <v>4809.7991128213653</v>
      </c>
      <c r="I341" s="14">
        <f>Table42[[#This Row],[Beginning Balance]]+Table42[[#This Row],[Monthly Contribution]]+Table42[[#This Row],[Interest Earned]]</f>
        <v>581985.69265138521</v>
      </c>
      <c r="J341" s="14">
        <f>J340+Table42[[#This Row],[Interest Earned]]</f>
        <v>489985.69265138509</v>
      </c>
      <c r="K341" s="30"/>
    </row>
    <row r="342" spans="2:11" x14ac:dyDescent="0.25">
      <c r="B342" s="12">
        <v>329</v>
      </c>
      <c r="C342" s="13">
        <f t="shared" si="16"/>
        <v>53813</v>
      </c>
      <c r="D342" s="13" t="str">
        <f>TEXT(Table42[[#This Row],[Payment Date]],"YYYY")</f>
        <v>2047</v>
      </c>
      <c r="E342" s="14">
        <f t="shared" si="17"/>
        <v>581985.69265138521</v>
      </c>
      <c r="F342" s="14">
        <f t="shared" si="15"/>
        <v>250</v>
      </c>
      <c r="G342" s="14">
        <f>Table42[[#This Row],[Monthly Contribution]]+Table42[[#This Row],[Beginning Balance]]</f>
        <v>582235.69265138521</v>
      </c>
      <c r="H342" s="14">
        <f>Table42[[#This Row],[New Balance]]*($E$8/$E$7)</f>
        <v>4851.9641054282101</v>
      </c>
      <c r="I342" s="14">
        <f>Table42[[#This Row],[Beginning Balance]]+Table42[[#This Row],[Monthly Contribution]]+Table42[[#This Row],[Interest Earned]]</f>
        <v>587087.65675681341</v>
      </c>
      <c r="J342" s="14">
        <f>J341+Table42[[#This Row],[Interest Earned]]</f>
        <v>494837.65675681329</v>
      </c>
      <c r="K342" s="30"/>
    </row>
    <row r="343" spans="2:11" x14ac:dyDescent="0.25">
      <c r="B343" s="12">
        <v>330</v>
      </c>
      <c r="C343" s="13">
        <f t="shared" si="16"/>
        <v>53844</v>
      </c>
      <c r="D343" s="13" t="str">
        <f>TEXT(Table42[[#This Row],[Payment Date]],"YYYY")</f>
        <v>2047</v>
      </c>
      <c r="E343" s="14">
        <f t="shared" si="17"/>
        <v>587087.65675681341</v>
      </c>
      <c r="F343" s="14">
        <f t="shared" si="15"/>
        <v>250</v>
      </c>
      <c r="G343" s="14">
        <f>Table42[[#This Row],[Monthly Contribution]]+Table42[[#This Row],[Beginning Balance]]</f>
        <v>587337.65675681341</v>
      </c>
      <c r="H343" s="14">
        <f>Table42[[#This Row],[New Balance]]*($E$8/$E$7)</f>
        <v>4894.4804729734451</v>
      </c>
      <c r="I343" s="14">
        <f>Table42[[#This Row],[Beginning Balance]]+Table42[[#This Row],[Monthly Contribution]]+Table42[[#This Row],[Interest Earned]]</f>
        <v>592232.13722978684</v>
      </c>
      <c r="J343" s="14">
        <f>J342+Table42[[#This Row],[Interest Earned]]</f>
        <v>499732.13722978672</v>
      </c>
      <c r="K343" s="30"/>
    </row>
    <row r="344" spans="2:11" x14ac:dyDescent="0.25">
      <c r="B344" s="12">
        <v>331</v>
      </c>
      <c r="C344" s="13">
        <f t="shared" si="16"/>
        <v>53874</v>
      </c>
      <c r="D344" s="13" t="str">
        <f>TEXT(Table42[[#This Row],[Payment Date]],"YYYY")</f>
        <v>2047</v>
      </c>
      <c r="E344" s="14">
        <f t="shared" si="17"/>
        <v>592232.13722978684</v>
      </c>
      <c r="F344" s="14">
        <f t="shared" si="15"/>
        <v>250</v>
      </c>
      <c r="G344" s="14">
        <f>Table42[[#This Row],[Monthly Contribution]]+Table42[[#This Row],[Beginning Balance]]</f>
        <v>592482.13722978684</v>
      </c>
      <c r="H344" s="14">
        <f>Table42[[#This Row],[New Balance]]*($E$8/$E$7)</f>
        <v>4937.3511435815572</v>
      </c>
      <c r="I344" s="14">
        <f>Table42[[#This Row],[Beginning Balance]]+Table42[[#This Row],[Monthly Contribution]]+Table42[[#This Row],[Interest Earned]]</f>
        <v>597419.4883733684</v>
      </c>
      <c r="J344" s="14">
        <f>J343+Table42[[#This Row],[Interest Earned]]</f>
        <v>504669.48837336828</v>
      </c>
      <c r="K344" s="30"/>
    </row>
    <row r="345" spans="2:11" x14ac:dyDescent="0.25">
      <c r="B345" s="12">
        <v>332</v>
      </c>
      <c r="C345" s="13">
        <f t="shared" si="16"/>
        <v>53905</v>
      </c>
      <c r="D345" s="13" t="str">
        <f>TEXT(Table42[[#This Row],[Payment Date]],"YYYY")</f>
        <v>2047</v>
      </c>
      <c r="E345" s="14">
        <f t="shared" si="17"/>
        <v>597419.4883733684</v>
      </c>
      <c r="F345" s="14">
        <f t="shared" si="15"/>
        <v>250</v>
      </c>
      <c r="G345" s="14">
        <f>Table42[[#This Row],[Monthly Contribution]]+Table42[[#This Row],[Beginning Balance]]</f>
        <v>597669.4883733684</v>
      </c>
      <c r="H345" s="14">
        <f>Table42[[#This Row],[New Balance]]*($E$8/$E$7)</f>
        <v>4980.5790697780703</v>
      </c>
      <c r="I345" s="14">
        <f>Table42[[#This Row],[Beginning Balance]]+Table42[[#This Row],[Monthly Contribution]]+Table42[[#This Row],[Interest Earned]]</f>
        <v>602650.06744314649</v>
      </c>
      <c r="J345" s="14">
        <f>J344+Table42[[#This Row],[Interest Earned]]</f>
        <v>509650.06744314637</v>
      </c>
      <c r="K345" s="30"/>
    </row>
    <row r="346" spans="2:11" x14ac:dyDescent="0.25">
      <c r="B346" s="12">
        <v>333</v>
      </c>
      <c r="C346" s="13">
        <f t="shared" si="16"/>
        <v>53936</v>
      </c>
      <c r="D346" s="13" t="str">
        <f>TEXT(Table42[[#This Row],[Payment Date]],"YYYY")</f>
        <v>2047</v>
      </c>
      <c r="E346" s="14">
        <f t="shared" si="17"/>
        <v>602650.06744314649</v>
      </c>
      <c r="F346" s="14">
        <f t="shared" si="15"/>
        <v>250</v>
      </c>
      <c r="G346" s="14">
        <f>Table42[[#This Row],[Monthly Contribution]]+Table42[[#This Row],[Beginning Balance]]</f>
        <v>602900.06744314649</v>
      </c>
      <c r="H346" s="14">
        <f>Table42[[#This Row],[New Balance]]*($E$8/$E$7)</f>
        <v>5024.167228692887</v>
      </c>
      <c r="I346" s="14">
        <f>Table42[[#This Row],[Beginning Balance]]+Table42[[#This Row],[Monthly Contribution]]+Table42[[#This Row],[Interest Earned]]</f>
        <v>607924.2346718394</v>
      </c>
      <c r="J346" s="14">
        <f>J345+Table42[[#This Row],[Interest Earned]]</f>
        <v>514674.23467183928</v>
      </c>
      <c r="K346" s="30"/>
    </row>
    <row r="347" spans="2:11" x14ac:dyDescent="0.25">
      <c r="B347" s="12">
        <v>334</v>
      </c>
      <c r="C347" s="13">
        <f t="shared" si="16"/>
        <v>53966</v>
      </c>
      <c r="D347" s="13" t="str">
        <f>TEXT(Table42[[#This Row],[Payment Date]],"YYYY")</f>
        <v>2047</v>
      </c>
      <c r="E347" s="14">
        <f t="shared" si="17"/>
        <v>607924.2346718394</v>
      </c>
      <c r="F347" s="14">
        <f t="shared" si="15"/>
        <v>250</v>
      </c>
      <c r="G347" s="14">
        <f>Table42[[#This Row],[Monthly Contribution]]+Table42[[#This Row],[Beginning Balance]]</f>
        <v>608174.2346718394</v>
      </c>
      <c r="H347" s="14">
        <f>Table42[[#This Row],[New Balance]]*($E$8/$E$7)</f>
        <v>5068.1186222653287</v>
      </c>
      <c r="I347" s="14">
        <f>Table42[[#This Row],[Beginning Balance]]+Table42[[#This Row],[Monthly Contribution]]+Table42[[#This Row],[Interest Earned]]</f>
        <v>613242.35329410469</v>
      </c>
      <c r="J347" s="14">
        <f>J346+Table42[[#This Row],[Interest Earned]]</f>
        <v>519742.35329410463</v>
      </c>
      <c r="K347" s="30"/>
    </row>
    <row r="348" spans="2:11" x14ac:dyDescent="0.25">
      <c r="B348" s="12">
        <v>335</v>
      </c>
      <c r="C348" s="13">
        <f t="shared" si="16"/>
        <v>53997</v>
      </c>
      <c r="D348" s="13" t="str">
        <f>TEXT(Table42[[#This Row],[Payment Date]],"YYYY")</f>
        <v>2047</v>
      </c>
      <c r="E348" s="14">
        <f t="shared" si="17"/>
        <v>613242.35329410469</v>
      </c>
      <c r="F348" s="14">
        <f t="shared" si="15"/>
        <v>250</v>
      </c>
      <c r="G348" s="14">
        <f>Table42[[#This Row],[Monthly Contribution]]+Table42[[#This Row],[Beginning Balance]]</f>
        <v>613492.35329410469</v>
      </c>
      <c r="H348" s="14">
        <f>Table42[[#This Row],[New Balance]]*($E$8/$E$7)</f>
        <v>5112.4362774508727</v>
      </c>
      <c r="I348" s="14">
        <f>Table42[[#This Row],[Beginning Balance]]+Table42[[#This Row],[Monthly Contribution]]+Table42[[#This Row],[Interest Earned]]</f>
        <v>618604.78957155556</v>
      </c>
      <c r="J348" s="14">
        <f>J347+Table42[[#This Row],[Interest Earned]]</f>
        <v>524854.78957155545</v>
      </c>
      <c r="K348" s="30"/>
    </row>
    <row r="349" spans="2:11" x14ac:dyDescent="0.25">
      <c r="B349" s="12">
        <v>336</v>
      </c>
      <c r="C349" s="13">
        <f t="shared" si="16"/>
        <v>54027</v>
      </c>
      <c r="D349" s="13" t="str">
        <f>TEXT(Table42[[#This Row],[Payment Date]],"YYYY")</f>
        <v>2047</v>
      </c>
      <c r="E349" s="14">
        <f t="shared" si="17"/>
        <v>618604.78957155556</v>
      </c>
      <c r="F349" s="14">
        <f t="shared" si="15"/>
        <v>250</v>
      </c>
      <c r="G349" s="14">
        <f>Table42[[#This Row],[Monthly Contribution]]+Table42[[#This Row],[Beginning Balance]]</f>
        <v>618854.78957155556</v>
      </c>
      <c r="H349" s="14">
        <f>Table42[[#This Row],[New Balance]]*($E$8/$E$7)</f>
        <v>5157.1232464296299</v>
      </c>
      <c r="I349" s="14">
        <f>Table42[[#This Row],[Beginning Balance]]+Table42[[#This Row],[Monthly Contribution]]+Table42[[#This Row],[Interest Earned]]</f>
        <v>624011.91281798517</v>
      </c>
      <c r="J349" s="14">
        <f>J348+Table42[[#This Row],[Interest Earned]]</f>
        <v>530011.91281798505</v>
      </c>
      <c r="K349" s="30">
        <f>Table42[[#This Row],[Ending Balance]]</f>
        <v>624011.91281798517</v>
      </c>
    </row>
    <row r="350" spans="2:11" x14ac:dyDescent="0.25">
      <c r="B350" s="12">
        <v>337</v>
      </c>
      <c r="C350" s="13">
        <f t="shared" si="16"/>
        <v>54058</v>
      </c>
      <c r="D350" s="13" t="str">
        <f>TEXT(Table42[[#This Row],[Payment Date]],"YYYY")</f>
        <v>2048</v>
      </c>
      <c r="E350" s="14">
        <f t="shared" si="17"/>
        <v>624011.91281798517</v>
      </c>
      <c r="F350" s="14">
        <f t="shared" si="15"/>
        <v>250</v>
      </c>
      <c r="G350" s="14">
        <f>Table42[[#This Row],[Monthly Contribution]]+Table42[[#This Row],[Beginning Balance]]</f>
        <v>624261.91281798517</v>
      </c>
      <c r="H350" s="14">
        <f>Table42[[#This Row],[New Balance]]*($E$8/$E$7)</f>
        <v>5202.1826068165428</v>
      </c>
      <c r="I350" s="14">
        <f>Table42[[#This Row],[Beginning Balance]]+Table42[[#This Row],[Monthly Contribution]]+Table42[[#This Row],[Interest Earned]]</f>
        <v>629464.09542480169</v>
      </c>
      <c r="J350" s="14">
        <f>J349+Table42[[#This Row],[Interest Earned]]</f>
        <v>535214.09542480158</v>
      </c>
      <c r="K350" s="30"/>
    </row>
    <row r="351" spans="2:11" x14ac:dyDescent="0.25">
      <c r="B351" s="12">
        <v>338</v>
      </c>
      <c r="C351" s="13">
        <f t="shared" si="16"/>
        <v>54089</v>
      </c>
      <c r="D351" s="13" t="str">
        <f>TEXT(Table42[[#This Row],[Payment Date]],"YYYY")</f>
        <v>2048</v>
      </c>
      <c r="E351" s="14">
        <f t="shared" si="17"/>
        <v>629464.09542480169</v>
      </c>
      <c r="F351" s="14">
        <f t="shared" si="15"/>
        <v>250</v>
      </c>
      <c r="G351" s="14">
        <f>Table42[[#This Row],[Monthly Contribution]]+Table42[[#This Row],[Beginning Balance]]</f>
        <v>629714.09542480169</v>
      </c>
      <c r="H351" s="14">
        <f>Table42[[#This Row],[New Balance]]*($E$8/$E$7)</f>
        <v>5247.6174618733476</v>
      </c>
      <c r="I351" s="14">
        <f>Table42[[#This Row],[Beginning Balance]]+Table42[[#This Row],[Monthly Contribution]]+Table42[[#This Row],[Interest Earned]]</f>
        <v>634961.71288667503</v>
      </c>
      <c r="J351" s="14">
        <f>J350+Table42[[#This Row],[Interest Earned]]</f>
        <v>540461.71288667491</v>
      </c>
      <c r="K351" s="30"/>
    </row>
    <row r="352" spans="2:11" x14ac:dyDescent="0.25">
      <c r="B352" s="12">
        <v>339</v>
      </c>
      <c r="C352" s="13">
        <f t="shared" si="16"/>
        <v>54118</v>
      </c>
      <c r="D352" s="13" t="str">
        <f>TEXT(Table42[[#This Row],[Payment Date]],"YYYY")</f>
        <v>2048</v>
      </c>
      <c r="E352" s="14">
        <f t="shared" si="17"/>
        <v>634961.71288667503</v>
      </c>
      <c r="F352" s="14">
        <f t="shared" si="15"/>
        <v>250</v>
      </c>
      <c r="G352" s="14">
        <f>Table42[[#This Row],[Monthly Contribution]]+Table42[[#This Row],[Beginning Balance]]</f>
        <v>635211.71288667503</v>
      </c>
      <c r="H352" s="14">
        <f>Table42[[#This Row],[New Balance]]*($E$8/$E$7)</f>
        <v>5293.4309407222918</v>
      </c>
      <c r="I352" s="14">
        <f>Table42[[#This Row],[Beginning Balance]]+Table42[[#This Row],[Monthly Contribution]]+Table42[[#This Row],[Interest Earned]]</f>
        <v>640505.14382739738</v>
      </c>
      <c r="J352" s="14">
        <f>J351+Table42[[#This Row],[Interest Earned]]</f>
        <v>545755.14382739726</v>
      </c>
      <c r="K352" s="30"/>
    </row>
    <row r="353" spans="2:11" x14ac:dyDescent="0.25">
      <c r="B353" s="12">
        <v>340</v>
      </c>
      <c r="C353" s="13">
        <f t="shared" si="16"/>
        <v>54149</v>
      </c>
      <c r="D353" s="13" t="str">
        <f>TEXT(Table42[[#This Row],[Payment Date]],"YYYY")</f>
        <v>2048</v>
      </c>
      <c r="E353" s="14">
        <f t="shared" si="17"/>
        <v>640505.14382739738</v>
      </c>
      <c r="F353" s="14">
        <f t="shared" si="15"/>
        <v>250</v>
      </c>
      <c r="G353" s="14">
        <f>Table42[[#This Row],[Monthly Contribution]]+Table42[[#This Row],[Beginning Balance]]</f>
        <v>640755.14382739738</v>
      </c>
      <c r="H353" s="14">
        <f>Table42[[#This Row],[New Balance]]*($E$8/$E$7)</f>
        <v>5339.6261985616447</v>
      </c>
      <c r="I353" s="14">
        <f>Table42[[#This Row],[Beginning Balance]]+Table42[[#This Row],[Monthly Contribution]]+Table42[[#This Row],[Interest Earned]]</f>
        <v>646094.77002595901</v>
      </c>
      <c r="J353" s="14">
        <f>J352+Table42[[#This Row],[Interest Earned]]</f>
        <v>551094.77002595889</v>
      </c>
      <c r="K353" s="30"/>
    </row>
    <row r="354" spans="2:11" x14ac:dyDescent="0.25">
      <c r="B354" s="12">
        <v>341</v>
      </c>
      <c r="C354" s="13">
        <f t="shared" si="16"/>
        <v>54179</v>
      </c>
      <c r="D354" s="13" t="str">
        <f>TEXT(Table42[[#This Row],[Payment Date]],"YYYY")</f>
        <v>2048</v>
      </c>
      <c r="E354" s="14">
        <f t="shared" si="17"/>
        <v>646094.77002595901</v>
      </c>
      <c r="F354" s="14">
        <f t="shared" si="15"/>
        <v>250</v>
      </c>
      <c r="G354" s="14">
        <f>Table42[[#This Row],[Monthly Contribution]]+Table42[[#This Row],[Beginning Balance]]</f>
        <v>646344.77002595901</v>
      </c>
      <c r="H354" s="14">
        <f>Table42[[#This Row],[New Balance]]*($E$8/$E$7)</f>
        <v>5386.206416882992</v>
      </c>
      <c r="I354" s="14">
        <f>Table42[[#This Row],[Beginning Balance]]+Table42[[#This Row],[Monthly Contribution]]+Table42[[#This Row],[Interest Earned]]</f>
        <v>651730.97644284205</v>
      </c>
      <c r="J354" s="14">
        <f>J353+Table42[[#This Row],[Interest Earned]]</f>
        <v>556480.97644284193</v>
      </c>
      <c r="K354" s="30"/>
    </row>
    <row r="355" spans="2:11" x14ac:dyDescent="0.25">
      <c r="B355" s="12">
        <v>342</v>
      </c>
      <c r="C355" s="13">
        <f t="shared" si="16"/>
        <v>54210</v>
      </c>
      <c r="D355" s="13" t="str">
        <f>TEXT(Table42[[#This Row],[Payment Date]],"YYYY")</f>
        <v>2048</v>
      </c>
      <c r="E355" s="14">
        <f t="shared" si="17"/>
        <v>651730.97644284205</v>
      </c>
      <c r="F355" s="14">
        <f t="shared" si="15"/>
        <v>250</v>
      </c>
      <c r="G355" s="14">
        <f>Table42[[#This Row],[Monthly Contribution]]+Table42[[#This Row],[Beginning Balance]]</f>
        <v>651980.97644284205</v>
      </c>
      <c r="H355" s="14">
        <f>Table42[[#This Row],[New Balance]]*($E$8/$E$7)</f>
        <v>5433.17480369035</v>
      </c>
      <c r="I355" s="14">
        <f>Table42[[#This Row],[Beginning Balance]]+Table42[[#This Row],[Monthly Contribution]]+Table42[[#This Row],[Interest Earned]]</f>
        <v>657414.15124653245</v>
      </c>
      <c r="J355" s="14">
        <f>J354+Table42[[#This Row],[Interest Earned]]</f>
        <v>561914.15124653233</v>
      </c>
      <c r="K355" s="30"/>
    </row>
    <row r="356" spans="2:11" x14ac:dyDescent="0.25">
      <c r="B356" s="12">
        <v>343</v>
      </c>
      <c r="C356" s="13">
        <f t="shared" si="16"/>
        <v>54240</v>
      </c>
      <c r="D356" s="13" t="str">
        <f>TEXT(Table42[[#This Row],[Payment Date]],"YYYY")</f>
        <v>2048</v>
      </c>
      <c r="E356" s="14">
        <f t="shared" si="17"/>
        <v>657414.15124653245</v>
      </c>
      <c r="F356" s="14">
        <f t="shared" si="15"/>
        <v>250</v>
      </c>
      <c r="G356" s="14">
        <f>Table42[[#This Row],[Monthly Contribution]]+Table42[[#This Row],[Beginning Balance]]</f>
        <v>657664.15124653245</v>
      </c>
      <c r="H356" s="14">
        <f>Table42[[#This Row],[New Balance]]*($E$8/$E$7)</f>
        <v>5480.5345937211041</v>
      </c>
      <c r="I356" s="14">
        <f>Table42[[#This Row],[Beginning Balance]]+Table42[[#This Row],[Monthly Contribution]]+Table42[[#This Row],[Interest Earned]]</f>
        <v>663144.6858402536</v>
      </c>
      <c r="J356" s="14">
        <f>J355+Table42[[#This Row],[Interest Earned]]</f>
        <v>567394.68584025349</v>
      </c>
      <c r="K356" s="30"/>
    </row>
    <row r="357" spans="2:11" x14ac:dyDescent="0.25">
      <c r="B357" s="12">
        <v>344</v>
      </c>
      <c r="C357" s="13">
        <f t="shared" si="16"/>
        <v>54271</v>
      </c>
      <c r="D357" s="13" t="str">
        <f>TEXT(Table42[[#This Row],[Payment Date]],"YYYY")</f>
        <v>2048</v>
      </c>
      <c r="E357" s="14">
        <f t="shared" si="17"/>
        <v>663144.6858402536</v>
      </c>
      <c r="F357" s="14">
        <f t="shared" si="15"/>
        <v>250</v>
      </c>
      <c r="G357" s="14">
        <f>Table42[[#This Row],[Monthly Contribution]]+Table42[[#This Row],[Beginning Balance]]</f>
        <v>663394.6858402536</v>
      </c>
      <c r="H357" s="14">
        <f>Table42[[#This Row],[New Balance]]*($E$8/$E$7)</f>
        <v>5528.2890486687802</v>
      </c>
      <c r="I357" s="14">
        <f>Table42[[#This Row],[Beginning Balance]]+Table42[[#This Row],[Monthly Contribution]]+Table42[[#This Row],[Interest Earned]]</f>
        <v>668922.97488892241</v>
      </c>
      <c r="J357" s="14">
        <f>J356+Table42[[#This Row],[Interest Earned]]</f>
        <v>572922.9748889223</v>
      </c>
      <c r="K357" s="30"/>
    </row>
    <row r="358" spans="2:11" x14ac:dyDescent="0.25">
      <c r="B358" s="12">
        <v>345</v>
      </c>
      <c r="C358" s="13">
        <f t="shared" si="16"/>
        <v>54302</v>
      </c>
      <c r="D358" s="13" t="str">
        <f>TEXT(Table42[[#This Row],[Payment Date]],"YYYY")</f>
        <v>2048</v>
      </c>
      <c r="E358" s="14">
        <f t="shared" si="17"/>
        <v>668922.97488892241</v>
      </c>
      <c r="F358" s="14">
        <f t="shared" si="15"/>
        <v>250</v>
      </c>
      <c r="G358" s="14">
        <f>Table42[[#This Row],[Monthly Contribution]]+Table42[[#This Row],[Beginning Balance]]</f>
        <v>669172.97488892241</v>
      </c>
      <c r="H358" s="14">
        <f>Table42[[#This Row],[New Balance]]*($E$8/$E$7)</f>
        <v>5576.4414574076864</v>
      </c>
      <c r="I358" s="14">
        <f>Table42[[#This Row],[Beginning Balance]]+Table42[[#This Row],[Monthly Contribution]]+Table42[[#This Row],[Interest Earned]]</f>
        <v>674749.41634633008</v>
      </c>
      <c r="J358" s="14">
        <f>J357+Table42[[#This Row],[Interest Earned]]</f>
        <v>578499.41634632996</v>
      </c>
      <c r="K358" s="30"/>
    </row>
    <row r="359" spans="2:11" x14ac:dyDescent="0.25">
      <c r="B359" s="12">
        <v>346</v>
      </c>
      <c r="C359" s="13">
        <f t="shared" si="16"/>
        <v>54332</v>
      </c>
      <c r="D359" s="13" t="str">
        <f>TEXT(Table42[[#This Row],[Payment Date]],"YYYY")</f>
        <v>2048</v>
      </c>
      <c r="E359" s="14">
        <f t="shared" si="17"/>
        <v>674749.41634633008</v>
      </c>
      <c r="F359" s="14">
        <f t="shared" si="15"/>
        <v>250</v>
      </c>
      <c r="G359" s="14">
        <f>Table42[[#This Row],[Monthly Contribution]]+Table42[[#This Row],[Beginning Balance]]</f>
        <v>674999.41634633008</v>
      </c>
      <c r="H359" s="14">
        <f>Table42[[#This Row],[New Balance]]*($E$8/$E$7)</f>
        <v>5624.995136219417</v>
      </c>
      <c r="I359" s="14">
        <f>Table42[[#This Row],[Beginning Balance]]+Table42[[#This Row],[Monthly Contribution]]+Table42[[#This Row],[Interest Earned]]</f>
        <v>680624.41148254951</v>
      </c>
      <c r="J359" s="14">
        <f>J358+Table42[[#This Row],[Interest Earned]]</f>
        <v>584124.41148254939</v>
      </c>
      <c r="K359" s="30"/>
    </row>
    <row r="360" spans="2:11" x14ac:dyDescent="0.25">
      <c r="B360" s="12">
        <v>347</v>
      </c>
      <c r="C360" s="13">
        <f t="shared" si="16"/>
        <v>54363</v>
      </c>
      <c r="D360" s="13" t="str">
        <f>TEXT(Table42[[#This Row],[Payment Date]],"YYYY")</f>
        <v>2048</v>
      </c>
      <c r="E360" s="14">
        <f t="shared" si="17"/>
        <v>680624.41148254951</v>
      </c>
      <c r="F360" s="14">
        <f t="shared" si="15"/>
        <v>250</v>
      </c>
      <c r="G360" s="14">
        <f>Table42[[#This Row],[Monthly Contribution]]+Table42[[#This Row],[Beginning Balance]]</f>
        <v>680874.41148254951</v>
      </c>
      <c r="H360" s="14">
        <f>Table42[[#This Row],[New Balance]]*($E$8/$E$7)</f>
        <v>5673.9534290212459</v>
      </c>
      <c r="I360" s="14">
        <f>Table42[[#This Row],[Beginning Balance]]+Table42[[#This Row],[Monthly Contribution]]+Table42[[#This Row],[Interest Earned]]</f>
        <v>686548.3649115708</v>
      </c>
      <c r="J360" s="14">
        <f>J359+Table42[[#This Row],[Interest Earned]]</f>
        <v>589798.36491157068</v>
      </c>
      <c r="K360" s="30"/>
    </row>
    <row r="361" spans="2:11" x14ac:dyDescent="0.25">
      <c r="B361" s="12">
        <v>348</v>
      </c>
      <c r="C361" s="13">
        <f t="shared" si="16"/>
        <v>54393</v>
      </c>
      <c r="D361" s="13" t="str">
        <f>TEXT(Table42[[#This Row],[Payment Date]],"YYYY")</f>
        <v>2048</v>
      </c>
      <c r="E361" s="14">
        <f t="shared" si="17"/>
        <v>686548.3649115708</v>
      </c>
      <c r="F361" s="14">
        <f t="shared" si="15"/>
        <v>250</v>
      </c>
      <c r="G361" s="14">
        <f>Table42[[#This Row],[Monthly Contribution]]+Table42[[#This Row],[Beginning Balance]]</f>
        <v>686798.3649115708</v>
      </c>
      <c r="H361" s="14">
        <f>Table42[[#This Row],[New Balance]]*($E$8/$E$7)</f>
        <v>5723.3197075964235</v>
      </c>
      <c r="I361" s="14">
        <f>Table42[[#This Row],[Beginning Balance]]+Table42[[#This Row],[Monthly Contribution]]+Table42[[#This Row],[Interest Earned]]</f>
        <v>692521.68461916724</v>
      </c>
      <c r="J361" s="14">
        <f>J360+Table42[[#This Row],[Interest Earned]]</f>
        <v>595521.68461916712</v>
      </c>
      <c r="K361" s="30">
        <f>Table42[[#This Row],[Ending Balance]]</f>
        <v>692521.68461916724</v>
      </c>
    </row>
    <row r="362" spans="2:11" x14ac:dyDescent="0.25">
      <c r="B362" s="12">
        <v>349</v>
      </c>
      <c r="C362" s="13">
        <f t="shared" si="16"/>
        <v>54424</v>
      </c>
      <c r="D362" s="13" t="str">
        <f>TEXT(Table42[[#This Row],[Payment Date]],"YYYY")</f>
        <v>2049</v>
      </c>
      <c r="E362" s="14">
        <f t="shared" si="17"/>
        <v>692521.68461916724</v>
      </c>
      <c r="F362" s="14">
        <f t="shared" si="15"/>
        <v>250</v>
      </c>
      <c r="G362" s="14">
        <f>Table42[[#This Row],[Monthly Contribution]]+Table42[[#This Row],[Beginning Balance]]</f>
        <v>692771.68461916724</v>
      </c>
      <c r="H362" s="14">
        <f>Table42[[#This Row],[New Balance]]*($E$8/$E$7)</f>
        <v>5773.097371826394</v>
      </c>
      <c r="I362" s="14">
        <f>Table42[[#This Row],[Beginning Balance]]+Table42[[#This Row],[Monthly Contribution]]+Table42[[#This Row],[Interest Earned]]</f>
        <v>698544.78199099365</v>
      </c>
      <c r="J362" s="14">
        <f>J361+Table42[[#This Row],[Interest Earned]]</f>
        <v>601294.78199099354</v>
      </c>
      <c r="K362" s="30"/>
    </row>
    <row r="363" spans="2:11" x14ac:dyDescent="0.25">
      <c r="B363" s="12">
        <v>350</v>
      </c>
      <c r="C363" s="13">
        <f t="shared" si="16"/>
        <v>54455</v>
      </c>
      <c r="D363" s="13" t="str">
        <f>TEXT(Table42[[#This Row],[Payment Date]],"YYYY")</f>
        <v>2049</v>
      </c>
      <c r="E363" s="14">
        <f t="shared" si="17"/>
        <v>698544.78199099365</v>
      </c>
      <c r="F363" s="14">
        <f t="shared" si="15"/>
        <v>250</v>
      </c>
      <c r="G363" s="14">
        <f>Table42[[#This Row],[Monthly Contribution]]+Table42[[#This Row],[Beginning Balance]]</f>
        <v>698794.78199099365</v>
      </c>
      <c r="H363" s="14">
        <f>Table42[[#This Row],[New Balance]]*($E$8/$E$7)</f>
        <v>5823.2898499249468</v>
      </c>
      <c r="I363" s="14">
        <f>Table42[[#This Row],[Beginning Balance]]+Table42[[#This Row],[Monthly Contribution]]+Table42[[#This Row],[Interest Earned]]</f>
        <v>704618.07184091862</v>
      </c>
      <c r="J363" s="14">
        <f>J362+Table42[[#This Row],[Interest Earned]]</f>
        <v>607118.07184091851</v>
      </c>
      <c r="K363" s="30"/>
    </row>
    <row r="364" spans="2:11" x14ac:dyDescent="0.25">
      <c r="B364" s="12">
        <v>351</v>
      </c>
      <c r="C364" s="13">
        <f t="shared" si="16"/>
        <v>54483</v>
      </c>
      <c r="D364" s="13" t="str">
        <f>TEXT(Table42[[#This Row],[Payment Date]],"YYYY")</f>
        <v>2049</v>
      </c>
      <c r="E364" s="14">
        <f t="shared" si="17"/>
        <v>704618.07184091862</v>
      </c>
      <c r="F364" s="14">
        <f t="shared" si="15"/>
        <v>250</v>
      </c>
      <c r="G364" s="14">
        <f>Table42[[#This Row],[Monthly Contribution]]+Table42[[#This Row],[Beginning Balance]]</f>
        <v>704868.07184091862</v>
      </c>
      <c r="H364" s="14">
        <f>Table42[[#This Row],[New Balance]]*($E$8/$E$7)</f>
        <v>5873.9005986743214</v>
      </c>
      <c r="I364" s="14">
        <f>Table42[[#This Row],[Beginning Balance]]+Table42[[#This Row],[Monthly Contribution]]+Table42[[#This Row],[Interest Earned]]</f>
        <v>710741.97243959294</v>
      </c>
      <c r="J364" s="14">
        <f>J363+Table42[[#This Row],[Interest Earned]]</f>
        <v>612991.97243959282</v>
      </c>
      <c r="K364" s="30"/>
    </row>
    <row r="365" spans="2:11" x14ac:dyDescent="0.25">
      <c r="B365" s="12">
        <v>352</v>
      </c>
      <c r="C365" s="13">
        <f t="shared" si="16"/>
        <v>54514</v>
      </c>
      <c r="D365" s="13" t="str">
        <f>TEXT(Table42[[#This Row],[Payment Date]],"YYYY")</f>
        <v>2049</v>
      </c>
      <c r="E365" s="14">
        <f t="shared" si="17"/>
        <v>710741.97243959294</v>
      </c>
      <c r="F365" s="14">
        <f t="shared" si="15"/>
        <v>250</v>
      </c>
      <c r="G365" s="14">
        <f>Table42[[#This Row],[Monthly Contribution]]+Table42[[#This Row],[Beginning Balance]]</f>
        <v>710991.97243959294</v>
      </c>
      <c r="H365" s="14">
        <f>Table42[[#This Row],[New Balance]]*($E$8/$E$7)</f>
        <v>5924.9331036632748</v>
      </c>
      <c r="I365" s="14">
        <f>Table42[[#This Row],[Beginning Balance]]+Table42[[#This Row],[Monthly Contribution]]+Table42[[#This Row],[Interest Earned]]</f>
        <v>716916.9055432562</v>
      </c>
      <c r="J365" s="14">
        <f>J364+Table42[[#This Row],[Interest Earned]]</f>
        <v>618916.90554325609</v>
      </c>
      <c r="K365" s="30"/>
    </row>
    <row r="366" spans="2:11" x14ac:dyDescent="0.25">
      <c r="B366" s="12">
        <v>353</v>
      </c>
      <c r="C366" s="13">
        <f t="shared" si="16"/>
        <v>54544</v>
      </c>
      <c r="D366" s="13" t="str">
        <f>TEXT(Table42[[#This Row],[Payment Date]],"YYYY")</f>
        <v>2049</v>
      </c>
      <c r="E366" s="14">
        <f t="shared" si="17"/>
        <v>716916.9055432562</v>
      </c>
      <c r="F366" s="14">
        <f t="shared" si="15"/>
        <v>250</v>
      </c>
      <c r="G366" s="14">
        <f>Table42[[#This Row],[Monthly Contribution]]+Table42[[#This Row],[Beginning Balance]]</f>
        <v>717166.9055432562</v>
      </c>
      <c r="H366" s="14">
        <f>Table42[[#This Row],[New Balance]]*($E$8/$E$7)</f>
        <v>5976.3908795271345</v>
      </c>
      <c r="I366" s="14">
        <f>Table42[[#This Row],[Beginning Balance]]+Table42[[#This Row],[Monthly Contribution]]+Table42[[#This Row],[Interest Earned]]</f>
        <v>723143.29642278329</v>
      </c>
      <c r="J366" s="14">
        <f>J365+Table42[[#This Row],[Interest Earned]]</f>
        <v>624893.29642278317</v>
      </c>
      <c r="K366" s="30"/>
    </row>
    <row r="367" spans="2:11" x14ac:dyDescent="0.25">
      <c r="B367" s="12">
        <v>354</v>
      </c>
      <c r="C367" s="13">
        <f t="shared" si="16"/>
        <v>54575</v>
      </c>
      <c r="D367" s="13" t="str">
        <f>TEXT(Table42[[#This Row],[Payment Date]],"YYYY")</f>
        <v>2049</v>
      </c>
      <c r="E367" s="14">
        <f t="shared" si="17"/>
        <v>723143.29642278329</v>
      </c>
      <c r="F367" s="14">
        <f t="shared" si="15"/>
        <v>250</v>
      </c>
      <c r="G367" s="14">
        <f>Table42[[#This Row],[Monthly Contribution]]+Table42[[#This Row],[Beginning Balance]]</f>
        <v>723393.29642278329</v>
      </c>
      <c r="H367" s="14">
        <f>Table42[[#This Row],[New Balance]]*($E$8/$E$7)</f>
        <v>6028.2774701898607</v>
      </c>
      <c r="I367" s="14">
        <f>Table42[[#This Row],[Beginning Balance]]+Table42[[#This Row],[Monthly Contribution]]+Table42[[#This Row],[Interest Earned]]</f>
        <v>729421.57389297313</v>
      </c>
      <c r="J367" s="14">
        <f>J366+Table42[[#This Row],[Interest Earned]]</f>
        <v>630921.57389297301</v>
      </c>
      <c r="K367" s="30"/>
    </row>
    <row r="368" spans="2:11" x14ac:dyDescent="0.25">
      <c r="B368" s="12">
        <v>355</v>
      </c>
      <c r="C368" s="13">
        <f t="shared" si="16"/>
        <v>54605</v>
      </c>
      <c r="D368" s="13" t="str">
        <f>TEXT(Table42[[#This Row],[Payment Date]],"YYYY")</f>
        <v>2049</v>
      </c>
      <c r="E368" s="14">
        <f t="shared" si="17"/>
        <v>729421.57389297313</v>
      </c>
      <c r="F368" s="14">
        <f t="shared" si="15"/>
        <v>250</v>
      </c>
      <c r="G368" s="14">
        <f>Table42[[#This Row],[Monthly Contribution]]+Table42[[#This Row],[Beginning Balance]]</f>
        <v>729671.57389297313</v>
      </c>
      <c r="H368" s="14">
        <f>Table42[[#This Row],[New Balance]]*($E$8/$E$7)</f>
        <v>6080.5964491081095</v>
      </c>
      <c r="I368" s="14">
        <f>Table42[[#This Row],[Beginning Balance]]+Table42[[#This Row],[Monthly Contribution]]+Table42[[#This Row],[Interest Earned]]</f>
        <v>735752.17034208123</v>
      </c>
      <c r="J368" s="14">
        <f>J367+Table42[[#This Row],[Interest Earned]]</f>
        <v>637002.17034208111</v>
      </c>
      <c r="K368" s="30"/>
    </row>
    <row r="369" spans="2:11" x14ac:dyDescent="0.25">
      <c r="B369" s="12">
        <v>356</v>
      </c>
      <c r="C369" s="13">
        <f t="shared" si="16"/>
        <v>54636</v>
      </c>
      <c r="D369" s="13" t="str">
        <f>TEXT(Table42[[#This Row],[Payment Date]],"YYYY")</f>
        <v>2049</v>
      </c>
      <c r="E369" s="14">
        <f t="shared" si="17"/>
        <v>735752.17034208123</v>
      </c>
      <c r="F369" s="14">
        <f t="shared" si="15"/>
        <v>250</v>
      </c>
      <c r="G369" s="14">
        <f>Table42[[#This Row],[Monthly Contribution]]+Table42[[#This Row],[Beginning Balance]]</f>
        <v>736002.17034208123</v>
      </c>
      <c r="H369" s="14">
        <f>Table42[[#This Row],[New Balance]]*($E$8/$E$7)</f>
        <v>6133.3514195173439</v>
      </c>
      <c r="I369" s="14">
        <f>Table42[[#This Row],[Beginning Balance]]+Table42[[#This Row],[Monthly Contribution]]+Table42[[#This Row],[Interest Earned]]</f>
        <v>742135.52176159853</v>
      </c>
      <c r="J369" s="14">
        <f>J368+Table42[[#This Row],[Interest Earned]]</f>
        <v>643135.52176159841</v>
      </c>
      <c r="K369" s="30"/>
    </row>
    <row r="370" spans="2:11" x14ac:dyDescent="0.25">
      <c r="B370" s="12">
        <v>357</v>
      </c>
      <c r="C370" s="13">
        <f t="shared" si="16"/>
        <v>54667</v>
      </c>
      <c r="D370" s="13" t="str">
        <f>TEXT(Table42[[#This Row],[Payment Date]],"YYYY")</f>
        <v>2049</v>
      </c>
      <c r="E370" s="14">
        <f t="shared" si="17"/>
        <v>742135.52176159853</v>
      </c>
      <c r="F370" s="14">
        <f t="shared" si="15"/>
        <v>250</v>
      </c>
      <c r="G370" s="14">
        <f>Table42[[#This Row],[Monthly Contribution]]+Table42[[#This Row],[Beginning Balance]]</f>
        <v>742385.52176159853</v>
      </c>
      <c r="H370" s="14">
        <f>Table42[[#This Row],[New Balance]]*($E$8/$E$7)</f>
        <v>6186.5460146799878</v>
      </c>
      <c r="I370" s="14">
        <f>Table42[[#This Row],[Beginning Balance]]+Table42[[#This Row],[Monthly Contribution]]+Table42[[#This Row],[Interest Earned]]</f>
        <v>748572.06777627848</v>
      </c>
      <c r="J370" s="14">
        <f>J369+Table42[[#This Row],[Interest Earned]]</f>
        <v>649322.06777627836</v>
      </c>
      <c r="K370" s="30"/>
    </row>
    <row r="371" spans="2:11" x14ac:dyDescent="0.25">
      <c r="B371" s="12">
        <v>358</v>
      </c>
      <c r="C371" s="13">
        <f t="shared" si="16"/>
        <v>54697</v>
      </c>
      <c r="D371" s="13" t="str">
        <f>TEXT(Table42[[#This Row],[Payment Date]],"YYYY")</f>
        <v>2049</v>
      </c>
      <c r="E371" s="14">
        <f t="shared" si="17"/>
        <v>748572.06777627848</v>
      </c>
      <c r="F371" s="14">
        <f t="shared" si="15"/>
        <v>250</v>
      </c>
      <c r="G371" s="14">
        <f>Table42[[#This Row],[Monthly Contribution]]+Table42[[#This Row],[Beginning Balance]]</f>
        <v>748822.06777627848</v>
      </c>
      <c r="H371" s="14">
        <f>Table42[[#This Row],[New Balance]]*($E$8/$E$7)</f>
        <v>6240.1838981356541</v>
      </c>
      <c r="I371" s="14">
        <f>Table42[[#This Row],[Beginning Balance]]+Table42[[#This Row],[Monthly Contribution]]+Table42[[#This Row],[Interest Earned]]</f>
        <v>755062.25167441415</v>
      </c>
      <c r="J371" s="14">
        <f>J370+Table42[[#This Row],[Interest Earned]]</f>
        <v>655562.25167441403</v>
      </c>
      <c r="K371" s="30"/>
    </row>
    <row r="372" spans="2:11" x14ac:dyDescent="0.25">
      <c r="B372" s="12">
        <v>359</v>
      </c>
      <c r="C372" s="13">
        <f t="shared" si="16"/>
        <v>54728</v>
      </c>
      <c r="D372" s="13" t="str">
        <f>TEXT(Table42[[#This Row],[Payment Date]],"YYYY")</f>
        <v>2049</v>
      </c>
      <c r="E372" s="14">
        <f t="shared" si="17"/>
        <v>755062.25167441415</v>
      </c>
      <c r="F372" s="14">
        <f t="shared" si="15"/>
        <v>250</v>
      </c>
      <c r="G372" s="14">
        <f>Table42[[#This Row],[Monthly Contribution]]+Table42[[#This Row],[Beginning Balance]]</f>
        <v>755312.25167441415</v>
      </c>
      <c r="H372" s="14">
        <f>Table42[[#This Row],[New Balance]]*($E$8/$E$7)</f>
        <v>6294.2687639534515</v>
      </c>
      <c r="I372" s="14">
        <f>Table42[[#This Row],[Beginning Balance]]+Table42[[#This Row],[Monthly Contribution]]+Table42[[#This Row],[Interest Earned]]</f>
        <v>761606.52043836762</v>
      </c>
      <c r="J372" s="14">
        <f>J371+Table42[[#This Row],[Interest Earned]]</f>
        <v>661856.5204383675</v>
      </c>
      <c r="K372" s="30"/>
    </row>
    <row r="373" spans="2:11" x14ac:dyDescent="0.25">
      <c r="B373" s="12">
        <v>360</v>
      </c>
      <c r="C373" s="13">
        <f t="shared" si="16"/>
        <v>54758</v>
      </c>
      <c r="D373" s="13" t="str">
        <f>TEXT(Table42[[#This Row],[Payment Date]],"YYYY")</f>
        <v>2049</v>
      </c>
      <c r="E373" s="14">
        <f t="shared" si="17"/>
        <v>761606.52043836762</v>
      </c>
      <c r="F373" s="14">
        <f t="shared" si="15"/>
        <v>250</v>
      </c>
      <c r="G373" s="14">
        <f>Table42[[#This Row],[Monthly Contribution]]+Table42[[#This Row],[Beginning Balance]]</f>
        <v>761856.52043836762</v>
      </c>
      <c r="H373" s="14">
        <f>Table42[[#This Row],[New Balance]]*($E$8/$E$7)</f>
        <v>6348.8043369863972</v>
      </c>
      <c r="I373" s="14">
        <f>Table42[[#This Row],[Beginning Balance]]+Table42[[#This Row],[Monthly Contribution]]+Table42[[#This Row],[Interest Earned]]</f>
        <v>768205.32477535401</v>
      </c>
      <c r="J373" s="14">
        <f>J372+Table42[[#This Row],[Interest Earned]]</f>
        <v>668205.32477535389</v>
      </c>
      <c r="K373" s="30">
        <f>Table42[[#This Row],[Ending Balance]]</f>
        <v>768205.32477535401</v>
      </c>
    </row>
    <row r="374" spans="2:11" x14ac:dyDescent="0.25">
      <c r="B374" s="12">
        <v>361</v>
      </c>
      <c r="C374" s="13">
        <f t="shared" si="16"/>
        <v>54789</v>
      </c>
      <c r="D374" s="13" t="str">
        <f>TEXT(Table42[[#This Row],[Payment Date]],"YYYY")</f>
        <v>2050</v>
      </c>
      <c r="E374" s="14">
        <f t="shared" si="17"/>
        <v>768205.32477535401</v>
      </c>
      <c r="F374" s="14">
        <f t="shared" si="15"/>
        <v>250</v>
      </c>
      <c r="G374" s="14">
        <f>Table42[[#This Row],[Monthly Contribution]]+Table42[[#This Row],[Beginning Balance]]</f>
        <v>768455.32477535401</v>
      </c>
      <c r="H374" s="14">
        <f>Table42[[#This Row],[New Balance]]*($E$8/$E$7)</f>
        <v>6403.7943731279502</v>
      </c>
      <c r="I374" s="14">
        <f>Table42[[#This Row],[Beginning Balance]]+Table42[[#This Row],[Monthly Contribution]]+Table42[[#This Row],[Interest Earned]]</f>
        <v>774859.11914848199</v>
      </c>
      <c r="J374" s="14">
        <f>J373+Table42[[#This Row],[Interest Earned]]</f>
        <v>674609.11914848187</v>
      </c>
      <c r="K374" s="30"/>
    </row>
    <row r="375" spans="2:11" x14ac:dyDescent="0.25">
      <c r="B375" s="12">
        <v>362</v>
      </c>
      <c r="C375" s="13">
        <f t="shared" si="16"/>
        <v>54820</v>
      </c>
      <c r="D375" s="13" t="str">
        <f>TEXT(Table42[[#This Row],[Payment Date]],"YYYY")</f>
        <v>2050</v>
      </c>
      <c r="E375" s="14">
        <f t="shared" si="17"/>
        <v>774859.11914848199</v>
      </c>
      <c r="F375" s="14">
        <f t="shared" si="15"/>
        <v>250</v>
      </c>
      <c r="G375" s="14">
        <f>Table42[[#This Row],[Monthly Contribution]]+Table42[[#This Row],[Beginning Balance]]</f>
        <v>775109.11914848199</v>
      </c>
      <c r="H375" s="14">
        <f>Table42[[#This Row],[New Balance]]*($E$8/$E$7)</f>
        <v>6459.2426595706829</v>
      </c>
      <c r="I375" s="14">
        <f>Table42[[#This Row],[Beginning Balance]]+Table42[[#This Row],[Monthly Contribution]]+Table42[[#This Row],[Interest Earned]]</f>
        <v>781568.36180805264</v>
      </c>
      <c r="J375" s="14">
        <f>J374+Table42[[#This Row],[Interest Earned]]</f>
        <v>681068.36180805252</v>
      </c>
      <c r="K375" s="30"/>
    </row>
    <row r="376" spans="2:11" x14ac:dyDescent="0.25">
      <c r="B376" s="12">
        <v>363</v>
      </c>
      <c r="C376" s="13">
        <f t="shared" si="16"/>
        <v>54848</v>
      </c>
      <c r="D376" s="13" t="str">
        <f>TEXT(Table42[[#This Row],[Payment Date]],"YYYY")</f>
        <v>2050</v>
      </c>
      <c r="E376" s="14">
        <f t="shared" si="17"/>
        <v>781568.36180805264</v>
      </c>
      <c r="F376" s="14">
        <f t="shared" si="15"/>
        <v>250</v>
      </c>
      <c r="G376" s="14">
        <f>Table42[[#This Row],[Monthly Contribution]]+Table42[[#This Row],[Beginning Balance]]</f>
        <v>781818.36180805264</v>
      </c>
      <c r="H376" s="14">
        <f>Table42[[#This Row],[New Balance]]*($E$8/$E$7)</f>
        <v>6515.1530150671051</v>
      </c>
      <c r="I376" s="14">
        <f>Table42[[#This Row],[Beginning Balance]]+Table42[[#This Row],[Monthly Contribution]]+Table42[[#This Row],[Interest Earned]]</f>
        <v>788333.51482311974</v>
      </c>
      <c r="J376" s="14">
        <f>J375+Table42[[#This Row],[Interest Earned]]</f>
        <v>687583.51482311962</v>
      </c>
      <c r="K376" s="30"/>
    </row>
    <row r="377" spans="2:11" x14ac:dyDescent="0.25">
      <c r="B377" s="12">
        <v>364</v>
      </c>
      <c r="C377" s="13">
        <f t="shared" si="16"/>
        <v>54879</v>
      </c>
      <c r="D377" s="13" t="str">
        <f>TEXT(Table42[[#This Row],[Payment Date]],"YYYY")</f>
        <v>2050</v>
      </c>
      <c r="E377" s="14">
        <f t="shared" si="17"/>
        <v>788333.51482311974</v>
      </c>
      <c r="F377" s="14">
        <f t="shared" si="15"/>
        <v>250</v>
      </c>
      <c r="G377" s="14">
        <f>Table42[[#This Row],[Monthly Contribution]]+Table42[[#This Row],[Beginning Balance]]</f>
        <v>788583.51482311974</v>
      </c>
      <c r="H377" s="14">
        <f>Table42[[#This Row],[New Balance]]*($E$8/$E$7)</f>
        <v>6571.5292901926641</v>
      </c>
      <c r="I377" s="14">
        <f>Table42[[#This Row],[Beginning Balance]]+Table42[[#This Row],[Monthly Contribution]]+Table42[[#This Row],[Interest Earned]]</f>
        <v>795155.04411331238</v>
      </c>
      <c r="J377" s="14">
        <f>J376+Table42[[#This Row],[Interest Earned]]</f>
        <v>694155.04411331227</v>
      </c>
      <c r="K377" s="30"/>
    </row>
    <row r="378" spans="2:11" x14ac:dyDescent="0.25">
      <c r="B378" s="12">
        <v>365</v>
      </c>
      <c r="C378" s="13">
        <f t="shared" si="16"/>
        <v>54909</v>
      </c>
      <c r="D378" s="13" t="str">
        <f>TEXT(Table42[[#This Row],[Payment Date]],"YYYY")</f>
        <v>2050</v>
      </c>
      <c r="E378" s="14">
        <f t="shared" si="17"/>
        <v>795155.04411331238</v>
      </c>
      <c r="F378" s="14">
        <f t="shared" si="15"/>
        <v>250</v>
      </c>
      <c r="G378" s="14">
        <f>Table42[[#This Row],[Monthly Contribution]]+Table42[[#This Row],[Beginning Balance]]</f>
        <v>795405.04411331238</v>
      </c>
      <c r="H378" s="14">
        <f>Table42[[#This Row],[New Balance]]*($E$8/$E$7)</f>
        <v>6628.3753676109363</v>
      </c>
      <c r="I378" s="14">
        <f>Table42[[#This Row],[Beginning Balance]]+Table42[[#This Row],[Monthly Contribution]]+Table42[[#This Row],[Interest Earned]]</f>
        <v>802033.41948092333</v>
      </c>
      <c r="J378" s="14">
        <f>J377+Table42[[#This Row],[Interest Earned]]</f>
        <v>700783.41948092321</v>
      </c>
      <c r="K378" s="30"/>
    </row>
    <row r="379" spans="2:11" x14ac:dyDescent="0.25">
      <c r="B379" s="12">
        <v>366</v>
      </c>
      <c r="C379" s="13">
        <f t="shared" si="16"/>
        <v>54940</v>
      </c>
      <c r="D379" s="13" t="str">
        <f>TEXT(Table42[[#This Row],[Payment Date]],"YYYY")</f>
        <v>2050</v>
      </c>
      <c r="E379" s="14">
        <f t="shared" si="17"/>
        <v>802033.41948092333</v>
      </c>
      <c r="F379" s="14">
        <f t="shared" si="15"/>
        <v>250</v>
      </c>
      <c r="G379" s="14">
        <f>Table42[[#This Row],[Monthly Contribution]]+Table42[[#This Row],[Beginning Balance]]</f>
        <v>802283.41948092333</v>
      </c>
      <c r="H379" s="14">
        <f>Table42[[#This Row],[New Balance]]*($E$8/$E$7)</f>
        <v>6685.6951623410278</v>
      </c>
      <c r="I379" s="14">
        <f>Table42[[#This Row],[Beginning Balance]]+Table42[[#This Row],[Monthly Contribution]]+Table42[[#This Row],[Interest Earned]]</f>
        <v>808969.11464326433</v>
      </c>
      <c r="J379" s="14">
        <f>J378+Table42[[#This Row],[Interest Earned]]</f>
        <v>707469.11464326421</v>
      </c>
      <c r="K379" s="30"/>
    </row>
    <row r="380" spans="2:11" x14ac:dyDescent="0.25">
      <c r="B380" s="12">
        <v>367</v>
      </c>
      <c r="C380" s="13">
        <f t="shared" si="16"/>
        <v>54970</v>
      </c>
      <c r="D380" s="13" t="str">
        <f>TEXT(Table42[[#This Row],[Payment Date]],"YYYY")</f>
        <v>2050</v>
      </c>
      <c r="E380" s="14">
        <f t="shared" si="17"/>
        <v>808969.11464326433</v>
      </c>
      <c r="F380" s="14">
        <f t="shared" si="15"/>
        <v>250</v>
      </c>
      <c r="G380" s="14">
        <f>Table42[[#This Row],[Monthly Contribution]]+Table42[[#This Row],[Beginning Balance]]</f>
        <v>809219.11464326433</v>
      </c>
      <c r="H380" s="14">
        <f>Table42[[#This Row],[New Balance]]*($E$8/$E$7)</f>
        <v>6743.4926220272027</v>
      </c>
      <c r="I380" s="14">
        <f>Table42[[#This Row],[Beginning Balance]]+Table42[[#This Row],[Monthly Contribution]]+Table42[[#This Row],[Interest Earned]]</f>
        <v>815962.6072652915</v>
      </c>
      <c r="J380" s="14">
        <f>J379+Table42[[#This Row],[Interest Earned]]</f>
        <v>714212.60726529139</v>
      </c>
      <c r="K380" s="30"/>
    </row>
    <row r="381" spans="2:11" x14ac:dyDescent="0.25">
      <c r="B381" s="12">
        <v>368</v>
      </c>
      <c r="C381" s="13">
        <f t="shared" si="16"/>
        <v>55001</v>
      </c>
      <c r="D381" s="13" t="str">
        <f>TEXT(Table42[[#This Row],[Payment Date]],"YYYY")</f>
        <v>2050</v>
      </c>
      <c r="E381" s="14">
        <f t="shared" si="17"/>
        <v>815962.6072652915</v>
      </c>
      <c r="F381" s="14">
        <f t="shared" si="15"/>
        <v>250</v>
      </c>
      <c r="G381" s="14">
        <f>Table42[[#This Row],[Monthly Contribution]]+Table42[[#This Row],[Beginning Balance]]</f>
        <v>816212.6072652915</v>
      </c>
      <c r="H381" s="14">
        <f>Table42[[#This Row],[New Balance]]*($E$8/$E$7)</f>
        <v>6801.771727210762</v>
      </c>
      <c r="I381" s="14">
        <f>Table42[[#This Row],[Beginning Balance]]+Table42[[#This Row],[Monthly Contribution]]+Table42[[#This Row],[Interest Earned]]</f>
        <v>823014.37899250223</v>
      </c>
      <c r="J381" s="14">
        <f>J380+Table42[[#This Row],[Interest Earned]]</f>
        <v>721014.37899250211</v>
      </c>
      <c r="K381" s="30"/>
    </row>
    <row r="382" spans="2:11" x14ac:dyDescent="0.25">
      <c r="B382" s="12">
        <v>369</v>
      </c>
      <c r="C382" s="13">
        <f t="shared" si="16"/>
        <v>55032</v>
      </c>
      <c r="D382" s="13" t="str">
        <f>TEXT(Table42[[#This Row],[Payment Date]],"YYYY")</f>
        <v>2050</v>
      </c>
      <c r="E382" s="14">
        <f t="shared" si="17"/>
        <v>823014.37899250223</v>
      </c>
      <c r="F382" s="14">
        <f t="shared" si="15"/>
        <v>250</v>
      </c>
      <c r="G382" s="14">
        <f>Table42[[#This Row],[Monthly Contribution]]+Table42[[#This Row],[Beginning Balance]]</f>
        <v>823264.37899250223</v>
      </c>
      <c r="H382" s="14">
        <f>Table42[[#This Row],[New Balance]]*($E$8/$E$7)</f>
        <v>6860.5364916041854</v>
      </c>
      <c r="I382" s="14">
        <f>Table42[[#This Row],[Beginning Balance]]+Table42[[#This Row],[Monthly Contribution]]+Table42[[#This Row],[Interest Earned]]</f>
        <v>830124.9154841064</v>
      </c>
      <c r="J382" s="14">
        <f>J381+Table42[[#This Row],[Interest Earned]]</f>
        <v>727874.91548410628</v>
      </c>
      <c r="K382" s="30"/>
    </row>
    <row r="383" spans="2:11" x14ac:dyDescent="0.25">
      <c r="B383" s="12">
        <v>370</v>
      </c>
      <c r="C383" s="13">
        <f t="shared" si="16"/>
        <v>55062</v>
      </c>
      <c r="D383" s="13" t="str">
        <f>TEXT(Table42[[#This Row],[Payment Date]],"YYYY")</f>
        <v>2050</v>
      </c>
      <c r="E383" s="14">
        <f t="shared" si="17"/>
        <v>830124.9154841064</v>
      </c>
      <c r="F383" s="14">
        <f t="shared" si="15"/>
        <v>250</v>
      </c>
      <c r="G383" s="14">
        <f>Table42[[#This Row],[Monthly Contribution]]+Table42[[#This Row],[Beginning Balance]]</f>
        <v>830374.9154841064</v>
      </c>
      <c r="H383" s="14">
        <f>Table42[[#This Row],[New Balance]]*($E$8/$E$7)</f>
        <v>6919.7909623675532</v>
      </c>
      <c r="I383" s="14">
        <f>Table42[[#This Row],[Beginning Balance]]+Table42[[#This Row],[Monthly Contribution]]+Table42[[#This Row],[Interest Earned]]</f>
        <v>837294.70644647395</v>
      </c>
      <c r="J383" s="14">
        <f>J382+Table42[[#This Row],[Interest Earned]]</f>
        <v>734794.70644647384</v>
      </c>
      <c r="K383" s="30"/>
    </row>
    <row r="384" spans="2:11" x14ac:dyDescent="0.25">
      <c r="B384" s="12">
        <v>371</v>
      </c>
      <c r="C384" s="13">
        <f t="shared" si="16"/>
        <v>55093</v>
      </c>
      <c r="D384" s="13" t="str">
        <f>TEXT(Table42[[#This Row],[Payment Date]],"YYYY")</f>
        <v>2050</v>
      </c>
      <c r="E384" s="14">
        <f t="shared" si="17"/>
        <v>837294.70644647395</v>
      </c>
      <c r="F384" s="14">
        <f t="shared" si="15"/>
        <v>250</v>
      </c>
      <c r="G384" s="14">
        <f>Table42[[#This Row],[Monthly Contribution]]+Table42[[#This Row],[Beginning Balance]]</f>
        <v>837544.70644647395</v>
      </c>
      <c r="H384" s="14">
        <f>Table42[[#This Row],[New Balance]]*($E$8/$E$7)</f>
        <v>6979.5392203872825</v>
      </c>
      <c r="I384" s="14">
        <f>Table42[[#This Row],[Beginning Balance]]+Table42[[#This Row],[Monthly Contribution]]+Table42[[#This Row],[Interest Earned]]</f>
        <v>844524.24566686118</v>
      </c>
      <c r="J384" s="14">
        <f>J383+Table42[[#This Row],[Interest Earned]]</f>
        <v>741774.24566686107</v>
      </c>
      <c r="K384" s="30"/>
    </row>
    <row r="385" spans="2:11" x14ac:dyDescent="0.25">
      <c r="B385" s="12">
        <v>372</v>
      </c>
      <c r="C385" s="13">
        <f t="shared" si="16"/>
        <v>55123</v>
      </c>
      <c r="D385" s="13" t="str">
        <f>TEXT(Table42[[#This Row],[Payment Date]],"YYYY")</f>
        <v>2050</v>
      </c>
      <c r="E385" s="14">
        <f t="shared" si="17"/>
        <v>844524.24566686118</v>
      </c>
      <c r="F385" s="14">
        <f t="shared" si="15"/>
        <v>250</v>
      </c>
      <c r="G385" s="14">
        <f>Table42[[#This Row],[Monthly Contribution]]+Table42[[#This Row],[Beginning Balance]]</f>
        <v>844774.24566686118</v>
      </c>
      <c r="H385" s="14">
        <f>Table42[[#This Row],[New Balance]]*($E$8/$E$7)</f>
        <v>7039.7853805571767</v>
      </c>
      <c r="I385" s="14">
        <f>Table42[[#This Row],[Beginning Balance]]+Table42[[#This Row],[Monthly Contribution]]+Table42[[#This Row],[Interest Earned]]</f>
        <v>851814.03104741836</v>
      </c>
      <c r="J385" s="14">
        <f>J384+Table42[[#This Row],[Interest Earned]]</f>
        <v>748814.03104741825</v>
      </c>
      <c r="K385" s="30">
        <f>Table42[[#This Row],[Ending Balance]]</f>
        <v>851814.03104741836</v>
      </c>
    </row>
    <row r="386" spans="2:11" x14ac:dyDescent="0.25">
      <c r="B386" s="12">
        <v>373</v>
      </c>
      <c r="C386" s="13">
        <f t="shared" si="16"/>
        <v>55154</v>
      </c>
      <c r="D386" s="13" t="str">
        <f>TEXT(Table42[[#This Row],[Payment Date]],"YYYY")</f>
        <v>2051</v>
      </c>
      <c r="E386" s="14">
        <f t="shared" si="17"/>
        <v>851814.03104741836</v>
      </c>
      <c r="F386" s="14">
        <f t="shared" si="15"/>
        <v>250</v>
      </c>
      <c r="G386" s="14">
        <f>Table42[[#This Row],[Monthly Contribution]]+Table42[[#This Row],[Beginning Balance]]</f>
        <v>852064.03104741836</v>
      </c>
      <c r="H386" s="14">
        <f>Table42[[#This Row],[New Balance]]*($E$8/$E$7)</f>
        <v>7100.5335920618199</v>
      </c>
      <c r="I386" s="14">
        <f>Table42[[#This Row],[Beginning Balance]]+Table42[[#This Row],[Monthly Contribution]]+Table42[[#This Row],[Interest Earned]]</f>
        <v>859164.5646394802</v>
      </c>
      <c r="J386" s="14">
        <f>J385+Table42[[#This Row],[Interest Earned]]</f>
        <v>755914.56463948009</v>
      </c>
      <c r="K386" s="30"/>
    </row>
    <row r="387" spans="2:11" x14ac:dyDescent="0.25">
      <c r="B387" s="12">
        <v>374</v>
      </c>
      <c r="C387" s="13">
        <f t="shared" si="16"/>
        <v>55185</v>
      </c>
      <c r="D387" s="13" t="str">
        <f>TEXT(Table42[[#This Row],[Payment Date]],"YYYY")</f>
        <v>2051</v>
      </c>
      <c r="E387" s="14">
        <f t="shared" si="17"/>
        <v>859164.5646394802</v>
      </c>
      <c r="F387" s="14">
        <f t="shared" si="15"/>
        <v>250</v>
      </c>
      <c r="G387" s="14">
        <f>Table42[[#This Row],[Monthly Contribution]]+Table42[[#This Row],[Beginning Balance]]</f>
        <v>859414.5646394802</v>
      </c>
      <c r="H387" s="14">
        <f>Table42[[#This Row],[New Balance]]*($E$8/$E$7)</f>
        <v>7161.7880386623347</v>
      </c>
      <c r="I387" s="14">
        <f>Table42[[#This Row],[Beginning Balance]]+Table42[[#This Row],[Monthly Contribution]]+Table42[[#This Row],[Interest Earned]]</f>
        <v>866576.35267814249</v>
      </c>
      <c r="J387" s="14">
        <f>J386+Table42[[#This Row],[Interest Earned]]</f>
        <v>763076.35267814237</v>
      </c>
      <c r="K387" s="30"/>
    </row>
    <row r="388" spans="2:11" x14ac:dyDescent="0.25">
      <c r="B388" s="12">
        <v>375</v>
      </c>
      <c r="C388" s="13">
        <f t="shared" si="16"/>
        <v>55213</v>
      </c>
      <c r="D388" s="13" t="str">
        <f>TEXT(Table42[[#This Row],[Payment Date]],"YYYY")</f>
        <v>2051</v>
      </c>
      <c r="E388" s="14">
        <f t="shared" si="17"/>
        <v>866576.35267814249</v>
      </c>
      <c r="F388" s="14">
        <f t="shared" si="15"/>
        <v>250</v>
      </c>
      <c r="G388" s="14">
        <f>Table42[[#This Row],[Monthly Contribution]]+Table42[[#This Row],[Beginning Balance]]</f>
        <v>866826.35267814249</v>
      </c>
      <c r="H388" s="14">
        <f>Table42[[#This Row],[New Balance]]*($E$8/$E$7)</f>
        <v>7223.5529389845206</v>
      </c>
      <c r="I388" s="14">
        <f>Table42[[#This Row],[Beginning Balance]]+Table42[[#This Row],[Monthly Contribution]]+Table42[[#This Row],[Interest Earned]]</f>
        <v>874049.90561712696</v>
      </c>
      <c r="J388" s="14">
        <f>J387+Table42[[#This Row],[Interest Earned]]</f>
        <v>770299.90561712685</v>
      </c>
      <c r="K388" s="30"/>
    </row>
    <row r="389" spans="2:11" x14ac:dyDescent="0.25">
      <c r="B389" s="12">
        <v>376</v>
      </c>
      <c r="C389" s="13">
        <f t="shared" si="16"/>
        <v>55244</v>
      </c>
      <c r="D389" s="13" t="str">
        <f>TEXT(Table42[[#This Row],[Payment Date]],"YYYY")</f>
        <v>2051</v>
      </c>
      <c r="E389" s="14">
        <f t="shared" si="17"/>
        <v>874049.90561712696</v>
      </c>
      <c r="F389" s="14">
        <f t="shared" si="15"/>
        <v>250</v>
      </c>
      <c r="G389" s="14">
        <f>Table42[[#This Row],[Monthly Contribution]]+Table42[[#This Row],[Beginning Balance]]</f>
        <v>874299.90561712696</v>
      </c>
      <c r="H389" s="14">
        <f>Table42[[#This Row],[New Balance]]*($E$8/$E$7)</f>
        <v>7285.8325468093908</v>
      </c>
      <c r="I389" s="14">
        <f>Table42[[#This Row],[Beginning Balance]]+Table42[[#This Row],[Monthly Contribution]]+Table42[[#This Row],[Interest Earned]]</f>
        <v>881585.7381639363</v>
      </c>
      <c r="J389" s="14">
        <f>J388+Table42[[#This Row],[Interest Earned]]</f>
        <v>777585.73816393618</v>
      </c>
      <c r="K389" s="30"/>
    </row>
    <row r="390" spans="2:11" x14ac:dyDescent="0.25">
      <c r="B390" s="12">
        <v>377</v>
      </c>
      <c r="C390" s="13">
        <f t="shared" si="16"/>
        <v>55274</v>
      </c>
      <c r="D390" s="13" t="str">
        <f>TEXT(Table42[[#This Row],[Payment Date]],"YYYY")</f>
        <v>2051</v>
      </c>
      <c r="E390" s="14">
        <f t="shared" si="17"/>
        <v>881585.7381639363</v>
      </c>
      <c r="F390" s="14">
        <f t="shared" si="15"/>
        <v>250</v>
      </c>
      <c r="G390" s="14">
        <f>Table42[[#This Row],[Monthly Contribution]]+Table42[[#This Row],[Beginning Balance]]</f>
        <v>881835.7381639363</v>
      </c>
      <c r="H390" s="14">
        <f>Table42[[#This Row],[New Balance]]*($E$8/$E$7)</f>
        <v>7348.6311513661358</v>
      </c>
      <c r="I390" s="14">
        <f>Table42[[#This Row],[Beginning Balance]]+Table42[[#This Row],[Monthly Contribution]]+Table42[[#This Row],[Interest Earned]]</f>
        <v>889184.36931530247</v>
      </c>
      <c r="J390" s="14">
        <f>J389+Table42[[#This Row],[Interest Earned]]</f>
        <v>784934.36931530235</v>
      </c>
      <c r="K390" s="30"/>
    </row>
    <row r="391" spans="2:11" x14ac:dyDescent="0.25">
      <c r="B391" s="12">
        <v>378</v>
      </c>
      <c r="C391" s="13">
        <f t="shared" si="16"/>
        <v>55305</v>
      </c>
      <c r="D391" s="13" t="str">
        <f>TEXT(Table42[[#This Row],[Payment Date]],"YYYY")</f>
        <v>2051</v>
      </c>
      <c r="E391" s="14">
        <f t="shared" si="17"/>
        <v>889184.36931530247</v>
      </c>
      <c r="F391" s="14">
        <f t="shared" si="15"/>
        <v>250</v>
      </c>
      <c r="G391" s="14">
        <f>Table42[[#This Row],[Monthly Contribution]]+Table42[[#This Row],[Beginning Balance]]</f>
        <v>889434.36931530247</v>
      </c>
      <c r="H391" s="14">
        <f>Table42[[#This Row],[New Balance]]*($E$8/$E$7)</f>
        <v>7411.9530776275205</v>
      </c>
      <c r="I391" s="14">
        <f>Table42[[#This Row],[Beginning Balance]]+Table42[[#This Row],[Monthly Contribution]]+Table42[[#This Row],[Interest Earned]]</f>
        <v>896846.32239293004</v>
      </c>
      <c r="J391" s="14">
        <f>J390+Table42[[#This Row],[Interest Earned]]</f>
        <v>792346.32239292981</v>
      </c>
      <c r="K391" s="30"/>
    </row>
    <row r="392" spans="2:11" x14ac:dyDescent="0.25">
      <c r="B392" s="12">
        <v>379</v>
      </c>
      <c r="C392" s="13">
        <f t="shared" si="16"/>
        <v>55335</v>
      </c>
      <c r="D392" s="13" t="str">
        <f>TEXT(Table42[[#This Row],[Payment Date]],"YYYY")</f>
        <v>2051</v>
      </c>
      <c r="E392" s="14">
        <f t="shared" si="17"/>
        <v>896846.32239293004</v>
      </c>
      <c r="F392" s="14">
        <f t="shared" si="15"/>
        <v>250</v>
      </c>
      <c r="G392" s="14">
        <f>Table42[[#This Row],[Monthly Contribution]]+Table42[[#This Row],[Beginning Balance]]</f>
        <v>897096.32239293004</v>
      </c>
      <c r="H392" s="14">
        <f>Table42[[#This Row],[New Balance]]*($E$8/$E$7)</f>
        <v>7475.8026866077498</v>
      </c>
      <c r="I392" s="14">
        <f>Table42[[#This Row],[Beginning Balance]]+Table42[[#This Row],[Monthly Contribution]]+Table42[[#This Row],[Interest Earned]]</f>
        <v>904572.12507953774</v>
      </c>
      <c r="J392" s="14">
        <f>J391+Table42[[#This Row],[Interest Earned]]</f>
        <v>799822.12507953751</v>
      </c>
      <c r="K392" s="30"/>
    </row>
    <row r="393" spans="2:11" x14ac:dyDescent="0.25">
      <c r="B393" s="12">
        <v>380</v>
      </c>
      <c r="C393" s="13">
        <f t="shared" si="16"/>
        <v>55366</v>
      </c>
      <c r="D393" s="13" t="str">
        <f>TEXT(Table42[[#This Row],[Payment Date]],"YYYY")</f>
        <v>2051</v>
      </c>
      <c r="E393" s="14">
        <f t="shared" si="17"/>
        <v>904572.12507953774</v>
      </c>
      <c r="F393" s="14">
        <f t="shared" si="15"/>
        <v>250</v>
      </c>
      <c r="G393" s="14">
        <f>Table42[[#This Row],[Monthly Contribution]]+Table42[[#This Row],[Beginning Balance]]</f>
        <v>904822.12507953774</v>
      </c>
      <c r="H393" s="14">
        <f>Table42[[#This Row],[New Balance]]*($E$8/$E$7)</f>
        <v>7540.1843756628141</v>
      </c>
      <c r="I393" s="14">
        <f>Table42[[#This Row],[Beginning Balance]]+Table42[[#This Row],[Monthly Contribution]]+Table42[[#This Row],[Interest Earned]]</f>
        <v>912362.30945520056</v>
      </c>
      <c r="J393" s="14">
        <f>J392+Table42[[#This Row],[Interest Earned]]</f>
        <v>807362.30945520033</v>
      </c>
      <c r="K393" s="30"/>
    </row>
    <row r="394" spans="2:11" x14ac:dyDescent="0.25">
      <c r="B394" s="12">
        <v>381</v>
      </c>
      <c r="C394" s="13">
        <f t="shared" si="16"/>
        <v>55397</v>
      </c>
      <c r="D394" s="13" t="str">
        <f>TEXT(Table42[[#This Row],[Payment Date]],"YYYY")</f>
        <v>2051</v>
      </c>
      <c r="E394" s="14">
        <f t="shared" si="17"/>
        <v>912362.30945520056</v>
      </c>
      <c r="F394" s="14">
        <f t="shared" si="15"/>
        <v>250</v>
      </c>
      <c r="G394" s="14">
        <f>Table42[[#This Row],[Monthly Contribution]]+Table42[[#This Row],[Beginning Balance]]</f>
        <v>912612.30945520056</v>
      </c>
      <c r="H394" s="14">
        <f>Table42[[#This Row],[New Balance]]*($E$8/$E$7)</f>
        <v>7605.1025787933377</v>
      </c>
      <c r="I394" s="14">
        <f>Table42[[#This Row],[Beginning Balance]]+Table42[[#This Row],[Monthly Contribution]]+Table42[[#This Row],[Interest Earned]]</f>
        <v>920217.41203399387</v>
      </c>
      <c r="J394" s="14">
        <f>J393+Table42[[#This Row],[Interest Earned]]</f>
        <v>814967.41203399363</v>
      </c>
      <c r="K394" s="30"/>
    </row>
    <row r="395" spans="2:11" x14ac:dyDescent="0.25">
      <c r="B395" s="12">
        <v>382</v>
      </c>
      <c r="C395" s="13">
        <f t="shared" si="16"/>
        <v>55427</v>
      </c>
      <c r="D395" s="13" t="str">
        <f>TEXT(Table42[[#This Row],[Payment Date]],"YYYY")</f>
        <v>2051</v>
      </c>
      <c r="E395" s="14">
        <f t="shared" si="17"/>
        <v>920217.41203399387</v>
      </c>
      <c r="F395" s="14">
        <f t="shared" si="15"/>
        <v>250</v>
      </c>
      <c r="G395" s="14">
        <f>Table42[[#This Row],[Monthly Contribution]]+Table42[[#This Row],[Beginning Balance]]</f>
        <v>920467.41203399387</v>
      </c>
      <c r="H395" s="14">
        <f>Table42[[#This Row],[New Balance]]*($E$8/$E$7)</f>
        <v>7670.5617669499488</v>
      </c>
      <c r="I395" s="14">
        <f>Table42[[#This Row],[Beginning Balance]]+Table42[[#This Row],[Monthly Contribution]]+Table42[[#This Row],[Interest Earned]]</f>
        <v>928137.97380094382</v>
      </c>
      <c r="J395" s="14">
        <f>J394+Table42[[#This Row],[Interest Earned]]</f>
        <v>822637.97380094358</v>
      </c>
      <c r="K395" s="30"/>
    </row>
    <row r="396" spans="2:11" x14ac:dyDescent="0.25">
      <c r="B396" s="12">
        <v>383</v>
      </c>
      <c r="C396" s="13">
        <f t="shared" si="16"/>
        <v>55458</v>
      </c>
      <c r="D396" s="13" t="str">
        <f>TEXT(Table42[[#This Row],[Payment Date]],"YYYY")</f>
        <v>2051</v>
      </c>
      <c r="E396" s="14">
        <f t="shared" si="17"/>
        <v>928137.97380094382</v>
      </c>
      <c r="F396" s="14">
        <f t="shared" si="15"/>
        <v>250</v>
      </c>
      <c r="G396" s="14">
        <f>Table42[[#This Row],[Monthly Contribution]]+Table42[[#This Row],[Beginning Balance]]</f>
        <v>928387.97380094382</v>
      </c>
      <c r="H396" s="14">
        <f>Table42[[#This Row],[New Balance]]*($E$8/$E$7)</f>
        <v>7736.5664483411983</v>
      </c>
      <c r="I396" s="14">
        <f>Table42[[#This Row],[Beginning Balance]]+Table42[[#This Row],[Monthly Contribution]]+Table42[[#This Row],[Interest Earned]]</f>
        <v>936124.54024928506</v>
      </c>
      <c r="J396" s="14">
        <f>J395+Table42[[#This Row],[Interest Earned]]</f>
        <v>830374.54024928482</v>
      </c>
      <c r="K396" s="30"/>
    </row>
    <row r="397" spans="2:11" x14ac:dyDescent="0.25">
      <c r="B397" s="12">
        <v>384</v>
      </c>
      <c r="C397" s="13">
        <f t="shared" si="16"/>
        <v>55488</v>
      </c>
      <c r="D397" s="13" t="str">
        <f>TEXT(Table42[[#This Row],[Payment Date]],"YYYY")</f>
        <v>2051</v>
      </c>
      <c r="E397" s="14">
        <f t="shared" si="17"/>
        <v>936124.54024928506</v>
      </c>
      <c r="F397" s="14">
        <f t="shared" si="15"/>
        <v>250</v>
      </c>
      <c r="G397" s="14">
        <f>Table42[[#This Row],[Monthly Contribution]]+Table42[[#This Row],[Beginning Balance]]</f>
        <v>936374.54024928506</v>
      </c>
      <c r="H397" s="14">
        <f>Table42[[#This Row],[New Balance]]*($E$8/$E$7)</f>
        <v>7803.1211687440418</v>
      </c>
      <c r="I397" s="14">
        <f>Table42[[#This Row],[Beginning Balance]]+Table42[[#This Row],[Monthly Contribution]]+Table42[[#This Row],[Interest Earned]]</f>
        <v>944177.66141802911</v>
      </c>
      <c r="J397" s="14">
        <f>J396+Table42[[#This Row],[Interest Earned]]</f>
        <v>838177.66141802887</v>
      </c>
      <c r="K397" s="30">
        <f>Table42[[#This Row],[Ending Balance]]</f>
        <v>944177.66141802911</v>
      </c>
    </row>
    <row r="398" spans="2:11" x14ac:dyDescent="0.25">
      <c r="B398" s="12">
        <v>385</v>
      </c>
      <c r="C398" s="13">
        <f t="shared" si="16"/>
        <v>55519</v>
      </c>
      <c r="D398" s="13" t="str">
        <f>TEXT(Table42[[#This Row],[Payment Date]],"YYYY")</f>
        <v>2052</v>
      </c>
      <c r="E398" s="14">
        <f t="shared" si="17"/>
        <v>944177.66141802911</v>
      </c>
      <c r="F398" s="14">
        <f t="shared" ref="F398:F461" si="18">$E$6</f>
        <v>250</v>
      </c>
      <c r="G398" s="14">
        <f>Table42[[#This Row],[Monthly Contribution]]+Table42[[#This Row],[Beginning Balance]]</f>
        <v>944427.66141802911</v>
      </c>
      <c r="H398" s="14">
        <f>Table42[[#This Row],[New Balance]]*($E$8/$E$7)</f>
        <v>7870.2305118169088</v>
      </c>
      <c r="I398" s="14">
        <f>Table42[[#This Row],[Beginning Balance]]+Table42[[#This Row],[Monthly Contribution]]+Table42[[#This Row],[Interest Earned]]</f>
        <v>952297.89192984602</v>
      </c>
      <c r="J398" s="14">
        <f>J397+Table42[[#This Row],[Interest Earned]]</f>
        <v>846047.89192984579</v>
      </c>
      <c r="K398" s="30"/>
    </row>
    <row r="399" spans="2:11" x14ac:dyDescent="0.25">
      <c r="B399" s="12">
        <v>386</v>
      </c>
      <c r="C399" s="13">
        <f t="shared" si="16"/>
        <v>55550</v>
      </c>
      <c r="D399" s="13" t="str">
        <f>TEXT(Table42[[#This Row],[Payment Date]],"YYYY")</f>
        <v>2052</v>
      </c>
      <c r="E399" s="14">
        <f t="shared" si="17"/>
        <v>952297.89192984602</v>
      </c>
      <c r="F399" s="14">
        <f t="shared" si="18"/>
        <v>250</v>
      </c>
      <c r="G399" s="14">
        <f>Table42[[#This Row],[Monthly Contribution]]+Table42[[#This Row],[Beginning Balance]]</f>
        <v>952547.89192984602</v>
      </c>
      <c r="H399" s="14">
        <f>Table42[[#This Row],[New Balance]]*($E$8/$E$7)</f>
        <v>7937.8990994153837</v>
      </c>
      <c r="I399" s="14">
        <f>Table42[[#This Row],[Beginning Balance]]+Table42[[#This Row],[Monthly Contribution]]+Table42[[#This Row],[Interest Earned]]</f>
        <v>960485.79102926143</v>
      </c>
      <c r="J399" s="14">
        <f>J398+Table42[[#This Row],[Interest Earned]]</f>
        <v>853985.79102926119</v>
      </c>
      <c r="K399" s="30"/>
    </row>
    <row r="400" spans="2:11" x14ac:dyDescent="0.25">
      <c r="B400" s="12">
        <v>387</v>
      </c>
      <c r="C400" s="13">
        <f t="shared" ref="C400:C463" si="19">EDATE(C399,1)</f>
        <v>55579</v>
      </c>
      <c r="D400" s="13" t="str">
        <f>TEXT(Table42[[#This Row],[Payment Date]],"YYYY")</f>
        <v>2052</v>
      </c>
      <c r="E400" s="14">
        <f t="shared" ref="E400:E463" si="20">I399</f>
        <v>960485.79102926143</v>
      </c>
      <c r="F400" s="14">
        <f t="shared" si="18"/>
        <v>250</v>
      </c>
      <c r="G400" s="14">
        <f>Table42[[#This Row],[Monthly Contribution]]+Table42[[#This Row],[Beginning Balance]]</f>
        <v>960735.79102926143</v>
      </c>
      <c r="H400" s="14">
        <f>Table42[[#This Row],[New Balance]]*($E$8/$E$7)</f>
        <v>8006.1315919105118</v>
      </c>
      <c r="I400" s="14">
        <f>Table42[[#This Row],[Beginning Balance]]+Table42[[#This Row],[Monthly Contribution]]+Table42[[#This Row],[Interest Earned]]</f>
        <v>968741.92262117192</v>
      </c>
      <c r="J400" s="14">
        <f>J399+Table42[[#This Row],[Interest Earned]]</f>
        <v>861991.92262117169</v>
      </c>
      <c r="K400" s="30"/>
    </row>
    <row r="401" spans="2:11" x14ac:dyDescent="0.25">
      <c r="B401" s="12">
        <v>388</v>
      </c>
      <c r="C401" s="13">
        <f t="shared" si="19"/>
        <v>55610</v>
      </c>
      <c r="D401" s="13" t="str">
        <f>TEXT(Table42[[#This Row],[Payment Date]],"YYYY")</f>
        <v>2052</v>
      </c>
      <c r="E401" s="14">
        <f t="shared" si="20"/>
        <v>968741.92262117192</v>
      </c>
      <c r="F401" s="14">
        <f t="shared" si="18"/>
        <v>250</v>
      </c>
      <c r="G401" s="14">
        <f>Table42[[#This Row],[Monthly Contribution]]+Table42[[#This Row],[Beginning Balance]]</f>
        <v>968991.92262117192</v>
      </c>
      <c r="H401" s="14">
        <f>Table42[[#This Row],[New Balance]]*($E$8/$E$7)</f>
        <v>8074.9326885097662</v>
      </c>
      <c r="I401" s="14">
        <f>Table42[[#This Row],[Beginning Balance]]+Table42[[#This Row],[Monthly Contribution]]+Table42[[#This Row],[Interest Earned]]</f>
        <v>977066.85530968173</v>
      </c>
      <c r="J401" s="14">
        <f>J400+Table42[[#This Row],[Interest Earned]]</f>
        <v>870066.8553096815</v>
      </c>
      <c r="K401" s="30"/>
    </row>
    <row r="402" spans="2:11" x14ac:dyDescent="0.25">
      <c r="B402" s="12">
        <v>389</v>
      </c>
      <c r="C402" s="13">
        <f t="shared" si="19"/>
        <v>55640</v>
      </c>
      <c r="D402" s="13" t="str">
        <f>TEXT(Table42[[#This Row],[Payment Date]],"YYYY")</f>
        <v>2052</v>
      </c>
      <c r="E402" s="14">
        <f t="shared" si="20"/>
        <v>977066.85530968173</v>
      </c>
      <c r="F402" s="14">
        <f t="shared" si="18"/>
        <v>250</v>
      </c>
      <c r="G402" s="14">
        <f>Table42[[#This Row],[Monthly Contribution]]+Table42[[#This Row],[Beginning Balance]]</f>
        <v>977316.85530968173</v>
      </c>
      <c r="H402" s="14">
        <f>Table42[[#This Row],[New Balance]]*($E$8/$E$7)</f>
        <v>8144.3071275806806</v>
      </c>
      <c r="I402" s="14">
        <f>Table42[[#This Row],[Beginning Balance]]+Table42[[#This Row],[Monthly Contribution]]+Table42[[#This Row],[Interest Earned]]</f>
        <v>985461.16243726236</v>
      </c>
      <c r="J402" s="14">
        <f>J401+Table42[[#This Row],[Interest Earned]]</f>
        <v>878211.16243726213</v>
      </c>
      <c r="K402" s="30"/>
    </row>
    <row r="403" spans="2:11" x14ac:dyDescent="0.25">
      <c r="B403" s="12">
        <v>390</v>
      </c>
      <c r="C403" s="13">
        <f t="shared" si="19"/>
        <v>55671</v>
      </c>
      <c r="D403" s="13" t="str">
        <f>TEXT(Table42[[#This Row],[Payment Date]],"YYYY")</f>
        <v>2052</v>
      </c>
      <c r="E403" s="14">
        <f t="shared" si="20"/>
        <v>985461.16243726236</v>
      </c>
      <c r="F403" s="14">
        <f t="shared" si="18"/>
        <v>250</v>
      </c>
      <c r="G403" s="14">
        <f>Table42[[#This Row],[Monthly Contribution]]+Table42[[#This Row],[Beginning Balance]]</f>
        <v>985711.16243726236</v>
      </c>
      <c r="H403" s="14">
        <f>Table42[[#This Row],[New Balance]]*($E$8/$E$7)</f>
        <v>8214.259686977186</v>
      </c>
      <c r="I403" s="14">
        <f>Table42[[#This Row],[Beginning Balance]]+Table42[[#This Row],[Monthly Contribution]]+Table42[[#This Row],[Interest Earned]]</f>
        <v>993925.4221242395</v>
      </c>
      <c r="J403" s="14">
        <f>J402+Table42[[#This Row],[Interest Earned]]</f>
        <v>886425.42212423927</v>
      </c>
      <c r="K403" s="30"/>
    </row>
    <row r="404" spans="2:11" x14ac:dyDescent="0.25">
      <c r="B404" s="12">
        <v>391</v>
      </c>
      <c r="C404" s="13">
        <f t="shared" si="19"/>
        <v>55701</v>
      </c>
      <c r="D404" s="13" t="str">
        <f>TEXT(Table42[[#This Row],[Payment Date]],"YYYY")</f>
        <v>2052</v>
      </c>
      <c r="E404" s="14">
        <f t="shared" si="20"/>
        <v>993925.4221242395</v>
      </c>
      <c r="F404" s="14">
        <f t="shared" si="18"/>
        <v>250</v>
      </c>
      <c r="G404" s="14">
        <f>Table42[[#This Row],[Monthly Contribution]]+Table42[[#This Row],[Beginning Balance]]</f>
        <v>994175.4221242395</v>
      </c>
      <c r="H404" s="14">
        <f>Table42[[#This Row],[New Balance]]*($E$8/$E$7)</f>
        <v>8284.7951843686624</v>
      </c>
      <c r="I404" s="14">
        <f>Table42[[#This Row],[Beginning Balance]]+Table42[[#This Row],[Monthly Contribution]]+Table42[[#This Row],[Interest Earned]]</f>
        <v>1002460.2173086081</v>
      </c>
      <c r="J404" s="14">
        <f>J403+Table42[[#This Row],[Interest Earned]]</f>
        <v>894710.21730860788</v>
      </c>
      <c r="K404" s="30"/>
    </row>
    <row r="405" spans="2:11" x14ac:dyDescent="0.25">
      <c r="B405" s="12">
        <v>392</v>
      </c>
      <c r="C405" s="13">
        <f t="shared" si="19"/>
        <v>55732</v>
      </c>
      <c r="D405" s="13" t="str">
        <f>TEXT(Table42[[#This Row],[Payment Date]],"YYYY")</f>
        <v>2052</v>
      </c>
      <c r="E405" s="14">
        <f t="shared" si="20"/>
        <v>1002460.2173086081</v>
      </c>
      <c r="F405" s="14">
        <f t="shared" si="18"/>
        <v>250</v>
      </c>
      <c r="G405" s="14">
        <f>Table42[[#This Row],[Monthly Contribution]]+Table42[[#This Row],[Beginning Balance]]</f>
        <v>1002710.2173086081</v>
      </c>
      <c r="H405" s="14">
        <f>Table42[[#This Row],[New Balance]]*($E$8/$E$7)</f>
        <v>8355.9184775717349</v>
      </c>
      <c r="I405" s="14">
        <f>Table42[[#This Row],[Beginning Balance]]+Table42[[#This Row],[Monthly Contribution]]+Table42[[#This Row],[Interest Earned]]</f>
        <v>1011066.1357861798</v>
      </c>
      <c r="J405" s="14">
        <f>J404+Table42[[#This Row],[Interest Earned]]</f>
        <v>903066.13578617957</v>
      </c>
      <c r="K405" s="30"/>
    </row>
    <row r="406" spans="2:11" x14ac:dyDescent="0.25">
      <c r="B406" s="12">
        <v>393</v>
      </c>
      <c r="C406" s="13">
        <f t="shared" si="19"/>
        <v>55763</v>
      </c>
      <c r="D406" s="13" t="str">
        <f>TEXT(Table42[[#This Row],[Payment Date]],"YYYY")</f>
        <v>2052</v>
      </c>
      <c r="E406" s="14">
        <f t="shared" si="20"/>
        <v>1011066.1357861798</v>
      </c>
      <c r="F406" s="14">
        <f t="shared" si="18"/>
        <v>250</v>
      </c>
      <c r="G406" s="14">
        <f>Table42[[#This Row],[Monthly Contribution]]+Table42[[#This Row],[Beginning Balance]]</f>
        <v>1011316.1357861798</v>
      </c>
      <c r="H406" s="14">
        <f>Table42[[#This Row],[New Balance]]*($E$8/$E$7)</f>
        <v>8427.6344648848317</v>
      </c>
      <c r="I406" s="14">
        <f>Table42[[#This Row],[Beginning Balance]]+Table42[[#This Row],[Monthly Contribution]]+Table42[[#This Row],[Interest Earned]]</f>
        <v>1019743.7702510647</v>
      </c>
      <c r="J406" s="14">
        <f>J405+Table42[[#This Row],[Interest Earned]]</f>
        <v>911493.77025106444</v>
      </c>
      <c r="K406" s="30"/>
    </row>
    <row r="407" spans="2:11" x14ac:dyDescent="0.25">
      <c r="B407" s="12">
        <v>394</v>
      </c>
      <c r="C407" s="13">
        <f t="shared" si="19"/>
        <v>55793</v>
      </c>
      <c r="D407" s="13" t="str">
        <f>TEXT(Table42[[#This Row],[Payment Date]],"YYYY")</f>
        <v>2052</v>
      </c>
      <c r="E407" s="14">
        <f t="shared" si="20"/>
        <v>1019743.7702510647</v>
      </c>
      <c r="F407" s="14">
        <f t="shared" si="18"/>
        <v>250</v>
      </c>
      <c r="G407" s="14">
        <f>Table42[[#This Row],[Monthly Contribution]]+Table42[[#This Row],[Beginning Balance]]</f>
        <v>1019993.7702510647</v>
      </c>
      <c r="H407" s="14">
        <f>Table42[[#This Row],[New Balance]]*($E$8/$E$7)</f>
        <v>8499.948085425538</v>
      </c>
      <c r="I407" s="14">
        <f>Table42[[#This Row],[Beginning Balance]]+Table42[[#This Row],[Monthly Contribution]]+Table42[[#This Row],[Interest Earned]]</f>
        <v>1028493.7183364902</v>
      </c>
      <c r="J407" s="14">
        <f>J406+Table42[[#This Row],[Interest Earned]]</f>
        <v>919993.71833648998</v>
      </c>
      <c r="K407" s="30"/>
    </row>
    <row r="408" spans="2:11" x14ac:dyDescent="0.25">
      <c r="B408" s="12">
        <v>395</v>
      </c>
      <c r="C408" s="13">
        <f t="shared" si="19"/>
        <v>55824</v>
      </c>
      <c r="D408" s="13" t="str">
        <f>TEXT(Table42[[#This Row],[Payment Date]],"YYYY")</f>
        <v>2052</v>
      </c>
      <c r="E408" s="14">
        <f t="shared" si="20"/>
        <v>1028493.7183364902</v>
      </c>
      <c r="F408" s="14">
        <f t="shared" si="18"/>
        <v>250</v>
      </c>
      <c r="G408" s="14">
        <f>Table42[[#This Row],[Monthly Contribution]]+Table42[[#This Row],[Beginning Balance]]</f>
        <v>1028743.7183364902</v>
      </c>
      <c r="H408" s="14">
        <f>Table42[[#This Row],[New Balance]]*($E$8/$E$7)</f>
        <v>8572.8643194707511</v>
      </c>
      <c r="I408" s="14">
        <f>Table42[[#This Row],[Beginning Balance]]+Table42[[#This Row],[Monthly Contribution]]+Table42[[#This Row],[Interest Earned]]</f>
        <v>1037316.5826559609</v>
      </c>
      <c r="J408" s="14">
        <f>J407+Table42[[#This Row],[Interest Earned]]</f>
        <v>928566.58265596069</v>
      </c>
      <c r="K408" s="30"/>
    </row>
    <row r="409" spans="2:11" x14ac:dyDescent="0.25">
      <c r="B409" s="12">
        <v>396</v>
      </c>
      <c r="C409" s="13">
        <f t="shared" si="19"/>
        <v>55854</v>
      </c>
      <c r="D409" s="13" t="str">
        <f>TEXT(Table42[[#This Row],[Payment Date]],"YYYY")</f>
        <v>2052</v>
      </c>
      <c r="E409" s="14">
        <f t="shared" si="20"/>
        <v>1037316.5826559609</v>
      </c>
      <c r="F409" s="14">
        <f t="shared" si="18"/>
        <v>250</v>
      </c>
      <c r="G409" s="14">
        <f>Table42[[#This Row],[Monthly Contribution]]+Table42[[#This Row],[Beginning Balance]]</f>
        <v>1037566.5826559609</v>
      </c>
      <c r="H409" s="14">
        <f>Table42[[#This Row],[New Balance]]*($E$8/$E$7)</f>
        <v>8646.388188799674</v>
      </c>
      <c r="I409" s="14">
        <f>Table42[[#This Row],[Beginning Balance]]+Table42[[#This Row],[Monthly Contribution]]+Table42[[#This Row],[Interest Earned]]</f>
        <v>1046212.9708447607</v>
      </c>
      <c r="J409" s="14">
        <f>J408+Table42[[#This Row],[Interest Earned]]</f>
        <v>937212.97084476042</v>
      </c>
      <c r="K409" s="30">
        <f>Table42[[#This Row],[Ending Balance]]</f>
        <v>1046212.9708447607</v>
      </c>
    </row>
    <row r="410" spans="2:11" x14ac:dyDescent="0.25">
      <c r="B410" s="12">
        <v>397</v>
      </c>
      <c r="C410" s="13">
        <f t="shared" si="19"/>
        <v>55885</v>
      </c>
      <c r="D410" s="13" t="str">
        <f>TEXT(Table42[[#This Row],[Payment Date]],"YYYY")</f>
        <v>2053</v>
      </c>
      <c r="E410" s="14">
        <f t="shared" si="20"/>
        <v>1046212.9708447607</v>
      </c>
      <c r="F410" s="14">
        <f t="shared" si="18"/>
        <v>250</v>
      </c>
      <c r="G410" s="14">
        <f>Table42[[#This Row],[Monthly Contribution]]+Table42[[#This Row],[Beginning Balance]]</f>
        <v>1046462.9708447607</v>
      </c>
      <c r="H410" s="14">
        <f>Table42[[#This Row],[New Balance]]*($E$8/$E$7)</f>
        <v>8720.5247570396714</v>
      </c>
      <c r="I410" s="14">
        <f>Table42[[#This Row],[Beginning Balance]]+Table42[[#This Row],[Monthly Contribution]]+Table42[[#This Row],[Interest Earned]]</f>
        <v>1055183.4956018003</v>
      </c>
      <c r="J410" s="14">
        <f>J409+Table42[[#This Row],[Interest Earned]]</f>
        <v>945933.49560180004</v>
      </c>
      <c r="K410" s="30"/>
    </row>
    <row r="411" spans="2:11" x14ac:dyDescent="0.25">
      <c r="B411" s="12">
        <v>398</v>
      </c>
      <c r="C411" s="13">
        <f t="shared" si="19"/>
        <v>55916</v>
      </c>
      <c r="D411" s="13" t="str">
        <f>TEXT(Table42[[#This Row],[Payment Date]],"YYYY")</f>
        <v>2053</v>
      </c>
      <c r="E411" s="14">
        <f t="shared" si="20"/>
        <v>1055183.4956018003</v>
      </c>
      <c r="F411" s="14">
        <f t="shared" si="18"/>
        <v>250</v>
      </c>
      <c r="G411" s="14">
        <f>Table42[[#This Row],[Monthly Contribution]]+Table42[[#This Row],[Beginning Balance]]</f>
        <v>1055433.4956018003</v>
      </c>
      <c r="H411" s="14">
        <f>Table42[[#This Row],[New Balance]]*($E$8/$E$7)</f>
        <v>8795.279130015002</v>
      </c>
      <c r="I411" s="14">
        <f>Table42[[#This Row],[Beginning Balance]]+Table42[[#This Row],[Monthly Contribution]]+Table42[[#This Row],[Interest Earned]]</f>
        <v>1064228.7747318153</v>
      </c>
      <c r="J411" s="14">
        <f>J410+Table42[[#This Row],[Interest Earned]]</f>
        <v>954728.77473181509</v>
      </c>
      <c r="K411" s="30"/>
    </row>
    <row r="412" spans="2:11" x14ac:dyDescent="0.25">
      <c r="B412" s="12">
        <v>399</v>
      </c>
      <c r="C412" s="13">
        <f t="shared" si="19"/>
        <v>55944</v>
      </c>
      <c r="D412" s="13" t="str">
        <f>TEXT(Table42[[#This Row],[Payment Date]],"YYYY")</f>
        <v>2053</v>
      </c>
      <c r="E412" s="14">
        <f t="shared" si="20"/>
        <v>1064228.7747318153</v>
      </c>
      <c r="F412" s="14">
        <f t="shared" si="18"/>
        <v>250</v>
      </c>
      <c r="G412" s="14">
        <f>Table42[[#This Row],[Monthly Contribution]]+Table42[[#This Row],[Beginning Balance]]</f>
        <v>1064478.7747318153</v>
      </c>
      <c r="H412" s="14">
        <f>Table42[[#This Row],[New Balance]]*($E$8/$E$7)</f>
        <v>8870.6564560984607</v>
      </c>
      <c r="I412" s="14">
        <f>Table42[[#This Row],[Beginning Balance]]+Table42[[#This Row],[Monthly Contribution]]+Table42[[#This Row],[Interest Earned]]</f>
        <v>1073349.4311879138</v>
      </c>
      <c r="J412" s="14">
        <f>J411+Table42[[#This Row],[Interest Earned]]</f>
        <v>963599.43118791352</v>
      </c>
      <c r="K412" s="30"/>
    </row>
    <row r="413" spans="2:11" x14ac:dyDescent="0.25">
      <c r="B413" s="12">
        <v>400</v>
      </c>
      <c r="C413" s="13">
        <f t="shared" si="19"/>
        <v>55975</v>
      </c>
      <c r="D413" s="13" t="str">
        <f>TEXT(Table42[[#This Row],[Payment Date]],"YYYY")</f>
        <v>2053</v>
      </c>
      <c r="E413" s="14">
        <f t="shared" si="20"/>
        <v>1073349.4311879138</v>
      </c>
      <c r="F413" s="14">
        <f t="shared" si="18"/>
        <v>250</v>
      </c>
      <c r="G413" s="14">
        <f>Table42[[#This Row],[Monthly Contribution]]+Table42[[#This Row],[Beginning Balance]]</f>
        <v>1073599.4311879138</v>
      </c>
      <c r="H413" s="14">
        <f>Table42[[#This Row],[New Balance]]*($E$8/$E$7)</f>
        <v>8946.6619265659483</v>
      </c>
      <c r="I413" s="14">
        <f>Table42[[#This Row],[Beginning Balance]]+Table42[[#This Row],[Monthly Contribution]]+Table42[[#This Row],[Interest Earned]]</f>
        <v>1082546.0931144797</v>
      </c>
      <c r="J413" s="14">
        <f>J412+Table42[[#This Row],[Interest Earned]]</f>
        <v>972546.09311447944</v>
      </c>
      <c r="K413" s="30"/>
    </row>
    <row r="414" spans="2:11" x14ac:dyDescent="0.25">
      <c r="B414" s="12">
        <v>401</v>
      </c>
      <c r="C414" s="13">
        <f t="shared" si="19"/>
        <v>56005</v>
      </c>
      <c r="D414" s="13" t="str">
        <f>TEXT(Table42[[#This Row],[Payment Date]],"YYYY")</f>
        <v>2053</v>
      </c>
      <c r="E414" s="14">
        <f t="shared" si="20"/>
        <v>1082546.0931144797</v>
      </c>
      <c r="F414" s="14">
        <f t="shared" si="18"/>
        <v>250</v>
      </c>
      <c r="G414" s="14">
        <f>Table42[[#This Row],[Monthly Contribution]]+Table42[[#This Row],[Beginning Balance]]</f>
        <v>1082796.0931144797</v>
      </c>
      <c r="H414" s="14">
        <f>Table42[[#This Row],[New Balance]]*($E$8/$E$7)</f>
        <v>9023.3007759539978</v>
      </c>
      <c r="I414" s="14">
        <f>Table42[[#This Row],[Beginning Balance]]+Table42[[#This Row],[Monthly Contribution]]+Table42[[#This Row],[Interest Earned]]</f>
        <v>1091819.3938904337</v>
      </c>
      <c r="J414" s="14">
        <f>J413+Table42[[#This Row],[Interest Earned]]</f>
        <v>981569.39389043348</v>
      </c>
      <c r="K414" s="30"/>
    </row>
    <row r="415" spans="2:11" x14ac:dyDescent="0.25">
      <c r="B415" s="12">
        <v>402</v>
      </c>
      <c r="C415" s="13">
        <f t="shared" si="19"/>
        <v>56036</v>
      </c>
      <c r="D415" s="13" t="str">
        <f>TEXT(Table42[[#This Row],[Payment Date]],"YYYY")</f>
        <v>2053</v>
      </c>
      <c r="E415" s="14">
        <f t="shared" si="20"/>
        <v>1091819.3938904337</v>
      </c>
      <c r="F415" s="14">
        <f t="shared" si="18"/>
        <v>250</v>
      </c>
      <c r="G415" s="14">
        <f>Table42[[#This Row],[Monthly Contribution]]+Table42[[#This Row],[Beginning Balance]]</f>
        <v>1092069.3938904337</v>
      </c>
      <c r="H415" s="14">
        <f>Table42[[#This Row],[New Balance]]*($E$8/$E$7)</f>
        <v>9100.5782824202815</v>
      </c>
      <c r="I415" s="14">
        <f>Table42[[#This Row],[Beginning Balance]]+Table42[[#This Row],[Monthly Contribution]]+Table42[[#This Row],[Interest Earned]]</f>
        <v>1101169.972172854</v>
      </c>
      <c r="J415" s="14">
        <f>J414+Table42[[#This Row],[Interest Earned]]</f>
        <v>990669.97217285377</v>
      </c>
      <c r="K415" s="30"/>
    </row>
    <row r="416" spans="2:11" x14ac:dyDescent="0.25">
      <c r="B416" s="12">
        <v>403</v>
      </c>
      <c r="C416" s="13">
        <f t="shared" si="19"/>
        <v>56066</v>
      </c>
      <c r="D416" s="13" t="str">
        <f>TEXT(Table42[[#This Row],[Payment Date]],"YYYY")</f>
        <v>2053</v>
      </c>
      <c r="E416" s="14">
        <f t="shared" si="20"/>
        <v>1101169.972172854</v>
      </c>
      <c r="F416" s="14">
        <f t="shared" si="18"/>
        <v>250</v>
      </c>
      <c r="G416" s="14">
        <f>Table42[[#This Row],[Monthly Contribution]]+Table42[[#This Row],[Beginning Balance]]</f>
        <v>1101419.972172854</v>
      </c>
      <c r="H416" s="14">
        <f>Table42[[#This Row],[New Balance]]*($E$8/$E$7)</f>
        <v>9178.4997681071163</v>
      </c>
      <c r="I416" s="14">
        <f>Table42[[#This Row],[Beginning Balance]]+Table42[[#This Row],[Monthly Contribution]]+Table42[[#This Row],[Interest Earned]]</f>
        <v>1110598.4719409612</v>
      </c>
      <c r="J416" s="14">
        <f>J415+Table42[[#This Row],[Interest Earned]]</f>
        <v>999848.47194096085</v>
      </c>
      <c r="K416" s="30"/>
    </row>
    <row r="417" spans="2:11" x14ac:dyDescent="0.25">
      <c r="B417" s="12">
        <v>404</v>
      </c>
      <c r="C417" s="13">
        <f t="shared" si="19"/>
        <v>56097</v>
      </c>
      <c r="D417" s="13" t="str">
        <f>TEXT(Table42[[#This Row],[Payment Date]],"YYYY")</f>
        <v>2053</v>
      </c>
      <c r="E417" s="14">
        <f t="shared" si="20"/>
        <v>1110598.4719409612</v>
      </c>
      <c r="F417" s="14">
        <f t="shared" si="18"/>
        <v>250</v>
      </c>
      <c r="G417" s="14">
        <f>Table42[[#This Row],[Monthly Contribution]]+Table42[[#This Row],[Beginning Balance]]</f>
        <v>1110848.4719409612</v>
      </c>
      <c r="H417" s="14">
        <f>Table42[[#This Row],[New Balance]]*($E$8/$E$7)</f>
        <v>9257.0705995080098</v>
      </c>
      <c r="I417" s="14">
        <f>Table42[[#This Row],[Beginning Balance]]+Table42[[#This Row],[Monthly Contribution]]+Table42[[#This Row],[Interest Earned]]</f>
        <v>1120105.5425404692</v>
      </c>
      <c r="J417" s="14">
        <f>J416+Table42[[#This Row],[Interest Earned]]</f>
        <v>1009105.5425404689</v>
      </c>
      <c r="K417" s="30"/>
    </row>
    <row r="418" spans="2:11" x14ac:dyDescent="0.25">
      <c r="B418" s="12">
        <v>405</v>
      </c>
      <c r="C418" s="13">
        <f t="shared" si="19"/>
        <v>56128</v>
      </c>
      <c r="D418" s="13" t="str">
        <f>TEXT(Table42[[#This Row],[Payment Date]],"YYYY")</f>
        <v>2053</v>
      </c>
      <c r="E418" s="14">
        <f t="shared" si="20"/>
        <v>1120105.5425404692</v>
      </c>
      <c r="F418" s="14">
        <f t="shared" si="18"/>
        <v>250</v>
      </c>
      <c r="G418" s="14">
        <f>Table42[[#This Row],[Monthly Contribution]]+Table42[[#This Row],[Beginning Balance]]</f>
        <v>1120355.5425404692</v>
      </c>
      <c r="H418" s="14">
        <f>Table42[[#This Row],[New Balance]]*($E$8/$E$7)</f>
        <v>9336.2961878372425</v>
      </c>
      <c r="I418" s="14">
        <f>Table42[[#This Row],[Beginning Balance]]+Table42[[#This Row],[Monthly Contribution]]+Table42[[#This Row],[Interest Earned]]</f>
        <v>1129691.8387283063</v>
      </c>
      <c r="J418" s="14">
        <f>J417+Table42[[#This Row],[Interest Earned]]</f>
        <v>1018441.8387283061</v>
      </c>
      <c r="K418" s="30"/>
    </row>
    <row r="419" spans="2:11" x14ac:dyDescent="0.25">
      <c r="B419" s="12">
        <v>406</v>
      </c>
      <c r="C419" s="13">
        <f t="shared" si="19"/>
        <v>56158</v>
      </c>
      <c r="D419" s="13" t="str">
        <f>TEXT(Table42[[#This Row],[Payment Date]],"YYYY")</f>
        <v>2053</v>
      </c>
      <c r="E419" s="14">
        <f t="shared" si="20"/>
        <v>1129691.8387283063</v>
      </c>
      <c r="F419" s="14">
        <f t="shared" si="18"/>
        <v>250</v>
      </c>
      <c r="G419" s="14">
        <f>Table42[[#This Row],[Monthly Contribution]]+Table42[[#This Row],[Beginning Balance]]</f>
        <v>1129941.8387283063</v>
      </c>
      <c r="H419" s="14">
        <f>Table42[[#This Row],[New Balance]]*($E$8/$E$7)</f>
        <v>9416.1819894025521</v>
      </c>
      <c r="I419" s="14">
        <f>Table42[[#This Row],[Beginning Balance]]+Table42[[#This Row],[Monthly Contribution]]+Table42[[#This Row],[Interest Earned]]</f>
        <v>1139358.0207177089</v>
      </c>
      <c r="J419" s="14">
        <f>J418+Table42[[#This Row],[Interest Earned]]</f>
        <v>1027858.0207177086</v>
      </c>
      <c r="K419" s="30"/>
    </row>
    <row r="420" spans="2:11" x14ac:dyDescent="0.25">
      <c r="B420" s="12">
        <v>407</v>
      </c>
      <c r="C420" s="13">
        <f t="shared" si="19"/>
        <v>56189</v>
      </c>
      <c r="D420" s="13" t="str">
        <f>TEXT(Table42[[#This Row],[Payment Date]],"YYYY")</f>
        <v>2053</v>
      </c>
      <c r="E420" s="14">
        <f t="shared" si="20"/>
        <v>1139358.0207177089</v>
      </c>
      <c r="F420" s="14">
        <f t="shared" si="18"/>
        <v>250</v>
      </c>
      <c r="G420" s="14">
        <f>Table42[[#This Row],[Monthly Contribution]]+Table42[[#This Row],[Beginning Balance]]</f>
        <v>1139608.0207177089</v>
      </c>
      <c r="H420" s="14">
        <f>Table42[[#This Row],[New Balance]]*($E$8/$E$7)</f>
        <v>9496.7335059809066</v>
      </c>
      <c r="I420" s="14">
        <f>Table42[[#This Row],[Beginning Balance]]+Table42[[#This Row],[Monthly Contribution]]+Table42[[#This Row],[Interest Earned]]</f>
        <v>1149104.7542236897</v>
      </c>
      <c r="J420" s="14">
        <f>J419+Table42[[#This Row],[Interest Earned]]</f>
        <v>1037354.7542236896</v>
      </c>
      <c r="K420" s="30"/>
    </row>
    <row r="421" spans="2:11" x14ac:dyDescent="0.25">
      <c r="B421" s="12">
        <v>408</v>
      </c>
      <c r="C421" s="13">
        <f t="shared" si="19"/>
        <v>56219</v>
      </c>
      <c r="D421" s="13" t="str">
        <f>TEXT(Table42[[#This Row],[Payment Date]],"YYYY")</f>
        <v>2053</v>
      </c>
      <c r="E421" s="14">
        <f t="shared" si="20"/>
        <v>1149104.7542236897</v>
      </c>
      <c r="F421" s="14">
        <f t="shared" si="18"/>
        <v>250</v>
      </c>
      <c r="G421" s="14">
        <f>Table42[[#This Row],[Monthly Contribution]]+Table42[[#This Row],[Beginning Balance]]</f>
        <v>1149354.7542236897</v>
      </c>
      <c r="H421" s="14">
        <f>Table42[[#This Row],[New Balance]]*($E$8/$E$7)</f>
        <v>9577.9562851974133</v>
      </c>
      <c r="I421" s="14">
        <f>Table42[[#This Row],[Beginning Balance]]+Table42[[#This Row],[Monthly Contribution]]+Table42[[#This Row],[Interest Earned]]</f>
        <v>1158932.7105088872</v>
      </c>
      <c r="J421" s="14">
        <f>J420+Table42[[#This Row],[Interest Earned]]</f>
        <v>1046932.710508887</v>
      </c>
      <c r="K421" s="30">
        <f>Table42[[#This Row],[Ending Balance]]</f>
        <v>1158932.7105088872</v>
      </c>
    </row>
    <row r="422" spans="2:11" x14ac:dyDescent="0.25">
      <c r="B422" s="12">
        <v>409</v>
      </c>
      <c r="C422" s="13">
        <f t="shared" si="19"/>
        <v>56250</v>
      </c>
      <c r="D422" s="13" t="str">
        <f>TEXT(Table42[[#This Row],[Payment Date]],"YYYY")</f>
        <v>2054</v>
      </c>
      <c r="E422" s="14">
        <f t="shared" si="20"/>
        <v>1158932.7105088872</v>
      </c>
      <c r="F422" s="14">
        <f t="shared" si="18"/>
        <v>250</v>
      </c>
      <c r="G422" s="14">
        <f>Table42[[#This Row],[Monthly Contribution]]+Table42[[#This Row],[Beginning Balance]]</f>
        <v>1159182.7105088872</v>
      </c>
      <c r="H422" s="14">
        <f>Table42[[#This Row],[New Balance]]*($E$8/$E$7)</f>
        <v>9659.8559209073937</v>
      </c>
      <c r="I422" s="14">
        <f>Table42[[#This Row],[Beginning Balance]]+Table42[[#This Row],[Monthly Contribution]]+Table42[[#This Row],[Interest Earned]]</f>
        <v>1168842.5664297945</v>
      </c>
      <c r="J422" s="14">
        <f>J421+Table42[[#This Row],[Interest Earned]]</f>
        <v>1056592.5664297943</v>
      </c>
      <c r="K422" s="30"/>
    </row>
    <row r="423" spans="2:11" x14ac:dyDescent="0.25">
      <c r="B423" s="12">
        <v>410</v>
      </c>
      <c r="C423" s="13">
        <f t="shared" si="19"/>
        <v>56281</v>
      </c>
      <c r="D423" s="13" t="str">
        <f>TEXT(Table42[[#This Row],[Payment Date]],"YYYY")</f>
        <v>2054</v>
      </c>
      <c r="E423" s="14">
        <f t="shared" si="20"/>
        <v>1168842.5664297945</v>
      </c>
      <c r="F423" s="14">
        <f t="shared" si="18"/>
        <v>250</v>
      </c>
      <c r="G423" s="14">
        <f>Table42[[#This Row],[Monthly Contribution]]+Table42[[#This Row],[Beginning Balance]]</f>
        <v>1169092.5664297945</v>
      </c>
      <c r="H423" s="14">
        <f>Table42[[#This Row],[New Balance]]*($E$8/$E$7)</f>
        <v>9742.4380535816217</v>
      </c>
      <c r="I423" s="14">
        <f>Table42[[#This Row],[Beginning Balance]]+Table42[[#This Row],[Monthly Contribution]]+Table42[[#This Row],[Interest Earned]]</f>
        <v>1178835.0044833762</v>
      </c>
      <c r="J423" s="14">
        <f>J422+Table42[[#This Row],[Interest Earned]]</f>
        <v>1066335.0044833759</v>
      </c>
      <c r="K423" s="30"/>
    </row>
    <row r="424" spans="2:11" x14ac:dyDescent="0.25">
      <c r="B424" s="12">
        <v>411</v>
      </c>
      <c r="C424" s="13">
        <f t="shared" si="19"/>
        <v>56309</v>
      </c>
      <c r="D424" s="13" t="str">
        <f>TEXT(Table42[[#This Row],[Payment Date]],"YYYY")</f>
        <v>2054</v>
      </c>
      <c r="E424" s="14">
        <f t="shared" si="20"/>
        <v>1178835.0044833762</v>
      </c>
      <c r="F424" s="14">
        <f t="shared" si="18"/>
        <v>250</v>
      </c>
      <c r="G424" s="14">
        <f>Table42[[#This Row],[Monthly Contribution]]+Table42[[#This Row],[Beginning Balance]]</f>
        <v>1179085.0044833762</v>
      </c>
      <c r="H424" s="14">
        <f>Table42[[#This Row],[New Balance]]*($E$8/$E$7)</f>
        <v>9825.7083706948015</v>
      </c>
      <c r="I424" s="14">
        <f>Table42[[#This Row],[Beginning Balance]]+Table42[[#This Row],[Monthly Contribution]]+Table42[[#This Row],[Interest Earned]]</f>
        <v>1188910.7128540711</v>
      </c>
      <c r="J424" s="14">
        <f>J423+Table42[[#This Row],[Interest Earned]]</f>
        <v>1076160.7128540708</v>
      </c>
      <c r="K424" s="30"/>
    </row>
    <row r="425" spans="2:11" x14ac:dyDescent="0.25">
      <c r="B425" s="12">
        <v>412</v>
      </c>
      <c r="C425" s="13">
        <f t="shared" si="19"/>
        <v>56340</v>
      </c>
      <c r="D425" s="13" t="str">
        <f>TEXT(Table42[[#This Row],[Payment Date]],"YYYY")</f>
        <v>2054</v>
      </c>
      <c r="E425" s="14">
        <f t="shared" si="20"/>
        <v>1188910.7128540711</v>
      </c>
      <c r="F425" s="14">
        <f t="shared" si="18"/>
        <v>250</v>
      </c>
      <c r="G425" s="14">
        <f>Table42[[#This Row],[Monthly Contribution]]+Table42[[#This Row],[Beginning Balance]]</f>
        <v>1189160.7128540711</v>
      </c>
      <c r="H425" s="14">
        <f>Table42[[#This Row],[New Balance]]*($E$8/$E$7)</f>
        <v>9909.6726071172579</v>
      </c>
      <c r="I425" s="14">
        <f>Table42[[#This Row],[Beginning Balance]]+Table42[[#This Row],[Monthly Contribution]]+Table42[[#This Row],[Interest Earned]]</f>
        <v>1199070.3854611884</v>
      </c>
      <c r="J425" s="14">
        <f>J424+Table42[[#This Row],[Interest Earned]]</f>
        <v>1086070.3854611882</v>
      </c>
      <c r="K425" s="30"/>
    </row>
    <row r="426" spans="2:11" x14ac:dyDescent="0.25">
      <c r="B426" s="12">
        <v>413</v>
      </c>
      <c r="C426" s="13">
        <f t="shared" si="19"/>
        <v>56370</v>
      </c>
      <c r="D426" s="13" t="str">
        <f>TEXT(Table42[[#This Row],[Payment Date]],"YYYY")</f>
        <v>2054</v>
      </c>
      <c r="E426" s="14">
        <f t="shared" si="20"/>
        <v>1199070.3854611884</v>
      </c>
      <c r="F426" s="14">
        <f t="shared" si="18"/>
        <v>250</v>
      </c>
      <c r="G426" s="14">
        <f>Table42[[#This Row],[Monthly Contribution]]+Table42[[#This Row],[Beginning Balance]]</f>
        <v>1199320.3854611884</v>
      </c>
      <c r="H426" s="14">
        <f>Table42[[#This Row],[New Balance]]*($E$8/$E$7)</f>
        <v>9994.3365455099029</v>
      </c>
      <c r="I426" s="14">
        <f>Table42[[#This Row],[Beginning Balance]]+Table42[[#This Row],[Monthly Contribution]]+Table42[[#This Row],[Interest Earned]]</f>
        <v>1209314.7220066984</v>
      </c>
      <c r="J426" s="14">
        <f>J425+Table42[[#This Row],[Interest Earned]]</f>
        <v>1096064.7220066981</v>
      </c>
      <c r="K426" s="30"/>
    </row>
    <row r="427" spans="2:11" x14ac:dyDescent="0.25">
      <c r="B427" s="12">
        <v>414</v>
      </c>
      <c r="C427" s="13">
        <f t="shared" si="19"/>
        <v>56401</v>
      </c>
      <c r="D427" s="13" t="str">
        <f>TEXT(Table42[[#This Row],[Payment Date]],"YYYY")</f>
        <v>2054</v>
      </c>
      <c r="E427" s="14">
        <f t="shared" si="20"/>
        <v>1209314.7220066984</v>
      </c>
      <c r="F427" s="14">
        <f t="shared" si="18"/>
        <v>250</v>
      </c>
      <c r="G427" s="14">
        <f>Table42[[#This Row],[Monthly Contribution]]+Table42[[#This Row],[Beginning Balance]]</f>
        <v>1209564.7220066984</v>
      </c>
      <c r="H427" s="14">
        <f>Table42[[#This Row],[New Balance]]*($E$8/$E$7)</f>
        <v>10079.706016722486</v>
      </c>
      <c r="I427" s="14">
        <f>Table42[[#This Row],[Beginning Balance]]+Table42[[#This Row],[Monthly Contribution]]+Table42[[#This Row],[Interest Earned]]</f>
        <v>1219644.428023421</v>
      </c>
      <c r="J427" s="14">
        <f>J426+Table42[[#This Row],[Interest Earned]]</f>
        <v>1106144.4280234207</v>
      </c>
      <c r="K427" s="30"/>
    </row>
    <row r="428" spans="2:11" x14ac:dyDescent="0.25">
      <c r="B428" s="12">
        <v>415</v>
      </c>
      <c r="C428" s="13">
        <f t="shared" si="19"/>
        <v>56431</v>
      </c>
      <c r="D428" s="13" t="str">
        <f>TEXT(Table42[[#This Row],[Payment Date]],"YYYY")</f>
        <v>2054</v>
      </c>
      <c r="E428" s="14">
        <f t="shared" si="20"/>
        <v>1219644.428023421</v>
      </c>
      <c r="F428" s="14">
        <f t="shared" si="18"/>
        <v>250</v>
      </c>
      <c r="G428" s="14">
        <f>Table42[[#This Row],[Monthly Contribution]]+Table42[[#This Row],[Beginning Balance]]</f>
        <v>1219894.428023421</v>
      </c>
      <c r="H428" s="14">
        <f>Table42[[#This Row],[New Balance]]*($E$8/$E$7)</f>
        <v>10165.786900195175</v>
      </c>
      <c r="I428" s="14">
        <f>Table42[[#This Row],[Beginning Balance]]+Table42[[#This Row],[Monthly Contribution]]+Table42[[#This Row],[Interest Earned]]</f>
        <v>1230060.214923616</v>
      </c>
      <c r="J428" s="14">
        <f>J427+Table42[[#This Row],[Interest Earned]]</f>
        <v>1116310.2149236158</v>
      </c>
      <c r="K428" s="30"/>
    </row>
    <row r="429" spans="2:11" x14ac:dyDescent="0.25">
      <c r="B429" s="12">
        <v>416</v>
      </c>
      <c r="C429" s="13">
        <f t="shared" si="19"/>
        <v>56462</v>
      </c>
      <c r="D429" s="13" t="str">
        <f>TEXT(Table42[[#This Row],[Payment Date]],"YYYY")</f>
        <v>2054</v>
      </c>
      <c r="E429" s="14">
        <f t="shared" si="20"/>
        <v>1230060.214923616</v>
      </c>
      <c r="F429" s="14">
        <f t="shared" si="18"/>
        <v>250</v>
      </c>
      <c r="G429" s="14">
        <f>Table42[[#This Row],[Monthly Contribution]]+Table42[[#This Row],[Beginning Balance]]</f>
        <v>1230310.214923616</v>
      </c>
      <c r="H429" s="14">
        <f>Table42[[#This Row],[New Balance]]*($E$8/$E$7)</f>
        <v>10252.585124363466</v>
      </c>
      <c r="I429" s="14">
        <f>Table42[[#This Row],[Beginning Balance]]+Table42[[#This Row],[Monthly Contribution]]+Table42[[#This Row],[Interest Earned]]</f>
        <v>1240562.8000479795</v>
      </c>
      <c r="J429" s="14">
        <f>J428+Table42[[#This Row],[Interest Earned]]</f>
        <v>1126562.8000479792</v>
      </c>
      <c r="K429" s="30"/>
    </row>
    <row r="430" spans="2:11" x14ac:dyDescent="0.25">
      <c r="B430" s="12">
        <v>417</v>
      </c>
      <c r="C430" s="13">
        <f t="shared" si="19"/>
        <v>56493</v>
      </c>
      <c r="D430" s="13" t="str">
        <f>TEXT(Table42[[#This Row],[Payment Date]],"YYYY")</f>
        <v>2054</v>
      </c>
      <c r="E430" s="14">
        <f t="shared" si="20"/>
        <v>1240562.8000479795</v>
      </c>
      <c r="F430" s="14">
        <f t="shared" si="18"/>
        <v>250</v>
      </c>
      <c r="G430" s="14">
        <f>Table42[[#This Row],[Monthly Contribution]]+Table42[[#This Row],[Beginning Balance]]</f>
        <v>1240812.8000479795</v>
      </c>
      <c r="H430" s="14">
        <f>Table42[[#This Row],[New Balance]]*($E$8/$E$7)</f>
        <v>10340.106667066495</v>
      </c>
      <c r="I430" s="14">
        <f>Table42[[#This Row],[Beginning Balance]]+Table42[[#This Row],[Monthly Contribution]]+Table42[[#This Row],[Interest Earned]]</f>
        <v>1251152.9067150459</v>
      </c>
      <c r="J430" s="14">
        <f>J429+Table42[[#This Row],[Interest Earned]]</f>
        <v>1136902.9067150457</v>
      </c>
      <c r="K430" s="30"/>
    </row>
    <row r="431" spans="2:11" x14ac:dyDescent="0.25">
      <c r="B431" s="12">
        <v>418</v>
      </c>
      <c r="C431" s="13">
        <f t="shared" si="19"/>
        <v>56523</v>
      </c>
      <c r="D431" s="13" t="str">
        <f>TEXT(Table42[[#This Row],[Payment Date]],"YYYY")</f>
        <v>2054</v>
      </c>
      <c r="E431" s="14">
        <f t="shared" si="20"/>
        <v>1251152.9067150459</v>
      </c>
      <c r="F431" s="14">
        <f t="shared" si="18"/>
        <v>250</v>
      </c>
      <c r="G431" s="14">
        <f>Table42[[#This Row],[Monthly Contribution]]+Table42[[#This Row],[Beginning Balance]]</f>
        <v>1251402.9067150459</v>
      </c>
      <c r="H431" s="14">
        <f>Table42[[#This Row],[New Balance]]*($E$8/$E$7)</f>
        <v>10428.357555958715</v>
      </c>
      <c r="I431" s="14">
        <f>Table42[[#This Row],[Beginning Balance]]+Table42[[#This Row],[Monthly Contribution]]+Table42[[#This Row],[Interest Earned]]</f>
        <v>1261831.2642710046</v>
      </c>
      <c r="J431" s="14">
        <f>J430+Table42[[#This Row],[Interest Earned]]</f>
        <v>1147331.2642710044</v>
      </c>
      <c r="K431" s="30"/>
    </row>
    <row r="432" spans="2:11" x14ac:dyDescent="0.25">
      <c r="B432" s="12">
        <v>419</v>
      </c>
      <c r="C432" s="13">
        <f t="shared" si="19"/>
        <v>56554</v>
      </c>
      <c r="D432" s="13" t="str">
        <f>TEXT(Table42[[#This Row],[Payment Date]],"YYYY")</f>
        <v>2054</v>
      </c>
      <c r="E432" s="14">
        <f t="shared" si="20"/>
        <v>1261831.2642710046</v>
      </c>
      <c r="F432" s="14">
        <f t="shared" si="18"/>
        <v>250</v>
      </c>
      <c r="G432" s="14">
        <f>Table42[[#This Row],[Monthly Contribution]]+Table42[[#This Row],[Beginning Balance]]</f>
        <v>1262081.2642710046</v>
      </c>
      <c r="H432" s="14">
        <f>Table42[[#This Row],[New Balance]]*($E$8/$E$7)</f>
        <v>10517.343868925038</v>
      </c>
      <c r="I432" s="14">
        <f>Table42[[#This Row],[Beginning Balance]]+Table42[[#This Row],[Monthly Contribution]]+Table42[[#This Row],[Interest Earned]]</f>
        <v>1272598.6081399296</v>
      </c>
      <c r="J432" s="14">
        <f>J431+Table42[[#This Row],[Interest Earned]]</f>
        <v>1157848.6081399294</v>
      </c>
      <c r="K432" s="30"/>
    </row>
    <row r="433" spans="2:11" x14ac:dyDescent="0.25">
      <c r="B433" s="12">
        <v>420</v>
      </c>
      <c r="C433" s="13">
        <f t="shared" si="19"/>
        <v>56584</v>
      </c>
      <c r="D433" s="13" t="str">
        <f>TEXT(Table42[[#This Row],[Payment Date]],"YYYY")</f>
        <v>2054</v>
      </c>
      <c r="E433" s="14">
        <f t="shared" si="20"/>
        <v>1272598.6081399296</v>
      </c>
      <c r="F433" s="14">
        <f t="shared" si="18"/>
        <v>250</v>
      </c>
      <c r="G433" s="14">
        <f>Table42[[#This Row],[Monthly Contribution]]+Table42[[#This Row],[Beginning Balance]]</f>
        <v>1272848.6081399296</v>
      </c>
      <c r="H433" s="14">
        <f>Table42[[#This Row],[New Balance]]*($E$8/$E$7)</f>
        <v>10607.071734499414</v>
      </c>
      <c r="I433" s="14">
        <f>Table42[[#This Row],[Beginning Balance]]+Table42[[#This Row],[Monthly Contribution]]+Table42[[#This Row],[Interest Earned]]</f>
        <v>1283455.679874429</v>
      </c>
      <c r="J433" s="14">
        <f>J432+Table42[[#This Row],[Interest Earned]]</f>
        <v>1168455.6798744288</v>
      </c>
      <c r="K433" s="30">
        <f>Table42[[#This Row],[Ending Balance]]</f>
        <v>1283455.679874429</v>
      </c>
    </row>
    <row r="434" spans="2:11" x14ac:dyDescent="0.25">
      <c r="B434" s="12">
        <v>421</v>
      </c>
      <c r="C434" s="13">
        <f t="shared" si="19"/>
        <v>56615</v>
      </c>
      <c r="D434" s="13" t="str">
        <f>TEXT(Table42[[#This Row],[Payment Date]],"YYYY")</f>
        <v>2055</v>
      </c>
      <c r="E434" s="14">
        <f t="shared" si="20"/>
        <v>1283455.679874429</v>
      </c>
      <c r="F434" s="14">
        <f t="shared" si="18"/>
        <v>250</v>
      </c>
      <c r="G434" s="14">
        <f>Table42[[#This Row],[Monthly Contribution]]+Table42[[#This Row],[Beginning Balance]]</f>
        <v>1283705.679874429</v>
      </c>
      <c r="H434" s="14">
        <f>Table42[[#This Row],[New Balance]]*($E$8/$E$7)</f>
        <v>10697.547332286907</v>
      </c>
      <c r="I434" s="14">
        <f>Table42[[#This Row],[Beginning Balance]]+Table42[[#This Row],[Monthly Contribution]]+Table42[[#This Row],[Interest Earned]]</f>
        <v>1294403.2272067158</v>
      </c>
      <c r="J434" s="14">
        <f>J433+Table42[[#This Row],[Interest Earned]]</f>
        <v>1179153.2272067156</v>
      </c>
      <c r="K434" s="30"/>
    </row>
    <row r="435" spans="2:11" x14ac:dyDescent="0.25">
      <c r="B435" s="12">
        <v>422</v>
      </c>
      <c r="C435" s="13">
        <f t="shared" si="19"/>
        <v>56646</v>
      </c>
      <c r="D435" s="13" t="str">
        <f>TEXT(Table42[[#This Row],[Payment Date]],"YYYY")</f>
        <v>2055</v>
      </c>
      <c r="E435" s="14">
        <f t="shared" si="20"/>
        <v>1294403.2272067158</v>
      </c>
      <c r="F435" s="14">
        <f t="shared" si="18"/>
        <v>250</v>
      </c>
      <c r="G435" s="14">
        <f>Table42[[#This Row],[Monthly Contribution]]+Table42[[#This Row],[Beginning Balance]]</f>
        <v>1294653.2272067158</v>
      </c>
      <c r="H435" s="14">
        <f>Table42[[#This Row],[New Balance]]*($E$8/$E$7)</f>
        <v>10788.776893389298</v>
      </c>
      <c r="I435" s="14">
        <f>Table42[[#This Row],[Beginning Balance]]+Table42[[#This Row],[Monthly Contribution]]+Table42[[#This Row],[Interest Earned]]</f>
        <v>1305442.0041001053</v>
      </c>
      <c r="J435" s="14">
        <f>J434+Table42[[#This Row],[Interest Earned]]</f>
        <v>1189942.004100105</v>
      </c>
      <c r="K435" s="30"/>
    </row>
    <row r="436" spans="2:11" x14ac:dyDescent="0.25">
      <c r="B436" s="12">
        <v>423</v>
      </c>
      <c r="C436" s="13">
        <f t="shared" si="19"/>
        <v>56674</v>
      </c>
      <c r="D436" s="13" t="str">
        <f>TEXT(Table42[[#This Row],[Payment Date]],"YYYY")</f>
        <v>2055</v>
      </c>
      <c r="E436" s="14">
        <f t="shared" si="20"/>
        <v>1305442.0041001053</v>
      </c>
      <c r="F436" s="14">
        <f t="shared" si="18"/>
        <v>250</v>
      </c>
      <c r="G436" s="14">
        <f>Table42[[#This Row],[Monthly Contribution]]+Table42[[#This Row],[Beginning Balance]]</f>
        <v>1305692.0041001053</v>
      </c>
      <c r="H436" s="14">
        <f>Table42[[#This Row],[New Balance]]*($E$8/$E$7)</f>
        <v>10880.76670083421</v>
      </c>
      <c r="I436" s="14">
        <f>Table42[[#This Row],[Beginning Balance]]+Table42[[#This Row],[Monthly Contribution]]+Table42[[#This Row],[Interest Earned]]</f>
        <v>1316572.7708009395</v>
      </c>
      <c r="J436" s="14">
        <f>J435+Table42[[#This Row],[Interest Earned]]</f>
        <v>1200822.7708009393</v>
      </c>
      <c r="K436" s="30"/>
    </row>
    <row r="437" spans="2:11" x14ac:dyDescent="0.25">
      <c r="B437" s="12">
        <v>424</v>
      </c>
      <c r="C437" s="13">
        <f t="shared" si="19"/>
        <v>56705</v>
      </c>
      <c r="D437" s="13" t="str">
        <f>TEXT(Table42[[#This Row],[Payment Date]],"YYYY")</f>
        <v>2055</v>
      </c>
      <c r="E437" s="14">
        <f t="shared" si="20"/>
        <v>1316572.7708009395</v>
      </c>
      <c r="F437" s="14">
        <f t="shared" si="18"/>
        <v>250</v>
      </c>
      <c r="G437" s="14">
        <f>Table42[[#This Row],[Monthly Contribution]]+Table42[[#This Row],[Beginning Balance]]</f>
        <v>1316822.7708009395</v>
      </c>
      <c r="H437" s="14">
        <f>Table42[[#This Row],[New Balance]]*($E$8/$E$7)</f>
        <v>10973.52309000783</v>
      </c>
      <c r="I437" s="14">
        <f>Table42[[#This Row],[Beginning Balance]]+Table42[[#This Row],[Monthly Contribution]]+Table42[[#This Row],[Interest Earned]]</f>
        <v>1327796.2938909472</v>
      </c>
      <c r="J437" s="14">
        <f>J436+Table42[[#This Row],[Interest Earned]]</f>
        <v>1211796.293890947</v>
      </c>
      <c r="K437" s="30"/>
    </row>
    <row r="438" spans="2:11" x14ac:dyDescent="0.25">
      <c r="B438" s="12">
        <v>425</v>
      </c>
      <c r="C438" s="13">
        <f t="shared" si="19"/>
        <v>56735</v>
      </c>
      <c r="D438" s="13" t="str">
        <f>TEXT(Table42[[#This Row],[Payment Date]],"YYYY")</f>
        <v>2055</v>
      </c>
      <c r="E438" s="14">
        <f t="shared" si="20"/>
        <v>1327796.2938909472</v>
      </c>
      <c r="F438" s="14">
        <f t="shared" si="18"/>
        <v>250</v>
      </c>
      <c r="G438" s="14">
        <f>Table42[[#This Row],[Monthly Contribution]]+Table42[[#This Row],[Beginning Balance]]</f>
        <v>1328046.2938909472</v>
      </c>
      <c r="H438" s="14">
        <f>Table42[[#This Row],[New Balance]]*($E$8/$E$7)</f>
        <v>11067.052449091227</v>
      </c>
      <c r="I438" s="14">
        <f>Table42[[#This Row],[Beginning Balance]]+Table42[[#This Row],[Monthly Contribution]]+Table42[[#This Row],[Interest Earned]]</f>
        <v>1339113.3463400386</v>
      </c>
      <c r="J438" s="14">
        <f>J437+Table42[[#This Row],[Interest Earned]]</f>
        <v>1222863.3463400383</v>
      </c>
      <c r="K438" s="30"/>
    </row>
    <row r="439" spans="2:11" x14ac:dyDescent="0.25">
      <c r="B439" s="12">
        <v>426</v>
      </c>
      <c r="C439" s="13">
        <f t="shared" si="19"/>
        <v>56766</v>
      </c>
      <c r="D439" s="13" t="str">
        <f>TEXT(Table42[[#This Row],[Payment Date]],"YYYY")</f>
        <v>2055</v>
      </c>
      <c r="E439" s="14">
        <f t="shared" si="20"/>
        <v>1339113.3463400386</v>
      </c>
      <c r="F439" s="14">
        <f t="shared" si="18"/>
        <v>250</v>
      </c>
      <c r="G439" s="14">
        <f>Table42[[#This Row],[Monthly Contribution]]+Table42[[#This Row],[Beginning Balance]]</f>
        <v>1339363.3463400386</v>
      </c>
      <c r="H439" s="14">
        <f>Table42[[#This Row],[New Balance]]*($E$8/$E$7)</f>
        <v>11161.361219500321</v>
      </c>
      <c r="I439" s="14">
        <f>Table42[[#This Row],[Beginning Balance]]+Table42[[#This Row],[Monthly Contribution]]+Table42[[#This Row],[Interest Earned]]</f>
        <v>1350524.707559539</v>
      </c>
      <c r="J439" s="14">
        <f>J438+Table42[[#This Row],[Interest Earned]]</f>
        <v>1234024.7075595388</v>
      </c>
      <c r="K439" s="30"/>
    </row>
    <row r="440" spans="2:11" x14ac:dyDescent="0.25">
      <c r="B440" s="12">
        <v>427</v>
      </c>
      <c r="C440" s="13">
        <f t="shared" si="19"/>
        <v>56796</v>
      </c>
      <c r="D440" s="13" t="str">
        <f>TEXT(Table42[[#This Row],[Payment Date]],"YYYY")</f>
        <v>2055</v>
      </c>
      <c r="E440" s="14">
        <f t="shared" si="20"/>
        <v>1350524.707559539</v>
      </c>
      <c r="F440" s="14">
        <f t="shared" si="18"/>
        <v>250</v>
      </c>
      <c r="G440" s="14">
        <f>Table42[[#This Row],[Monthly Contribution]]+Table42[[#This Row],[Beginning Balance]]</f>
        <v>1350774.707559539</v>
      </c>
      <c r="H440" s="14">
        <f>Table42[[#This Row],[New Balance]]*($E$8/$E$7)</f>
        <v>11256.455896329491</v>
      </c>
      <c r="I440" s="14">
        <f>Table42[[#This Row],[Beginning Balance]]+Table42[[#This Row],[Monthly Contribution]]+Table42[[#This Row],[Interest Earned]]</f>
        <v>1362031.1634558686</v>
      </c>
      <c r="J440" s="14">
        <f>J439+Table42[[#This Row],[Interest Earned]]</f>
        <v>1245281.1634558684</v>
      </c>
      <c r="K440" s="30"/>
    </row>
    <row r="441" spans="2:11" x14ac:dyDescent="0.25">
      <c r="B441" s="12">
        <v>428</v>
      </c>
      <c r="C441" s="13">
        <f t="shared" si="19"/>
        <v>56827</v>
      </c>
      <c r="D441" s="13" t="str">
        <f>TEXT(Table42[[#This Row],[Payment Date]],"YYYY")</f>
        <v>2055</v>
      </c>
      <c r="E441" s="14">
        <f t="shared" si="20"/>
        <v>1362031.1634558686</v>
      </c>
      <c r="F441" s="14">
        <f t="shared" si="18"/>
        <v>250</v>
      </c>
      <c r="G441" s="14">
        <f>Table42[[#This Row],[Monthly Contribution]]+Table42[[#This Row],[Beginning Balance]]</f>
        <v>1362281.1634558686</v>
      </c>
      <c r="H441" s="14">
        <f>Table42[[#This Row],[New Balance]]*($E$8/$E$7)</f>
        <v>11352.343028798905</v>
      </c>
      <c r="I441" s="14">
        <f>Table42[[#This Row],[Beginning Balance]]+Table42[[#This Row],[Monthly Contribution]]+Table42[[#This Row],[Interest Earned]]</f>
        <v>1373633.5064846675</v>
      </c>
      <c r="J441" s="14">
        <f>J440+Table42[[#This Row],[Interest Earned]]</f>
        <v>1256633.5064846673</v>
      </c>
      <c r="K441" s="30"/>
    </row>
    <row r="442" spans="2:11" x14ac:dyDescent="0.25">
      <c r="B442" s="12">
        <v>429</v>
      </c>
      <c r="C442" s="13">
        <f t="shared" si="19"/>
        <v>56858</v>
      </c>
      <c r="D442" s="13" t="str">
        <f>TEXT(Table42[[#This Row],[Payment Date]],"YYYY")</f>
        <v>2055</v>
      </c>
      <c r="E442" s="14">
        <f t="shared" si="20"/>
        <v>1373633.5064846675</v>
      </c>
      <c r="F442" s="14">
        <f t="shared" si="18"/>
        <v>250</v>
      </c>
      <c r="G442" s="14">
        <f>Table42[[#This Row],[Monthly Contribution]]+Table42[[#This Row],[Beginning Balance]]</f>
        <v>1373883.5064846675</v>
      </c>
      <c r="H442" s="14">
        <f>Table42[[#This Row],[New Balance]]*($E$8/$E$7)</f>
        <v>11449.029220705563</v>
      </c>
      <c r="I442" s="14">
        <f>Table42[[#This Row],[Beginning Balance]]+Table42[[#This Row],[Monthly Contribution]]+Table42[[#This Row],[Interest Earned]]</f>
        <v>1385332.5357053732</v>
      </c>
      <c r="J442" s="14">
        <f>J441+Table42[[#This Row],[Interest Earned]]</f>
        <v>1268082.5357053729</v>
      </c>
      <c r="K442" s="30"/>
    </row>
    <row r="443" spans="2:11" x14ac:dyDescent="0.25">
      <c r="B443" s="12">
        <v>430</v>
      </c>
      <c r="C443" s="13">
        <f t="shared" si="19"/>
        <v>56888</v>
      </c>
      <c r="D443" s="13" t="str">
        <f>TEXT(Table42[[#This Row],[Payment Date]],"YYYY")</f>
        <v>2055</v>
      </c>
      <c r="E443" s="14">
        <f t="shared" si="20"/>
        <v>1385332.5357053732</v>
      </c>
      <c r="F443" s="14">
        <f t="shared" si="18"/>
        <v>250</v>
      </c>
      <c r="G443" s="14">
        <f>Table42[[#This Row],[Monthly Contribution]]+Table42[[#This Row],[Beginning Balance]]</f>
        <v>1385582.5357053732</v>
      </c>
      <c r="H443" s="14">
        <f>Table42[[#This Row],[New Balance]]*($E$8/$E$7)</f>
        <v>11546.521130878109</v>
      </c>
      <c r="I443" s="14">
        <f>Table42[[#This Row],[Beginning Balance]]+Table42[[#This Row],[Monthly Contribution]]+Table42[[#This Row],[Interest Earned]]</f>
        <v>1397129.0568362512</v>
      </c>
      <c r="J443" s="14">
        <f>J442+Table42[[#This Row],[Interest Earned]]</f>
        <v>1279629.0568362509</v>
      </c>
      <c r="K443" s="30"/>
    </row>
    <row r="444" spans="2:11" x14ac:dyDescent="0.25">
      <c r="B444" s="12">
        <v>431</v>
      </c>
      <c r="C444" s="13">
        <f t="shared" si="19"/>
        <v>56919</v>
      </c>
      <c r="D444" s="13" t="str">
        <f>TEXT(Table42[[#This Row],[Payment Date]],"YYYY")</f>
        <v>2055</v>
      </c>
      <c r="E444" s="14">
        <f t="shared" si="20"/>
        <v>1397129.0568362512</v>
      </c>
      <c r="F444" s="14">
        <f t="shared" si="18"/>
        <v>250</v>
      </c>
      <c r="G444" s="14">
        <f>Table42[[#This Row],[Monthly Contribution]]+Table42[[#This Row],[Beginning Balance]]</f>
        <v>1397379.0568362512</v>
      </c>
      <c r="H444" s="14">
        <f>Table42[[#This Row],[New Balance]]*($E$8/$E$7)</f>
        <v>11644.825473635427</v>
      </c>
      <c r="I444" s="14">
        <f>Table42[[#This Row],[Beginning Balance]]+Table42[[#This Row],[Monthly Contribution]]+Table42[[#This Row],[Interest Earned]]</f>
        <v>1409023.8823098866</v>
      </c>
      <c r="J444" s="14">
        <f>J443+Table42[[#This Row],[Interest Earned]]</f>
        <v>1291273.8823098864</v>
      </c>
      <c r="K444" s="30"/>
    </row>
    <row r="445" spans="2:11" x14ac:dyDescent="0.25">
      <c r="B445" s="12">
        <v>432</v>
      </c>
      <c r="C445" s="13">
        <f t="shared" si="19"/>
        <v>56949</v>
      </c>
      <c r="D445" s="13" t="str">
        <f>TEXT(Table42[[#This Row],[Payment Date]],"YYYY")</f>
        <v>2055</v>
      </c>
      <c r="E445" s="14">
        <f t="shared" si="20"/>
        <v>1409023.8823098866</v>
      </c>
      <c r="F445" s="14">
        <f t="shared" si="18"/>
        <v>250</v>
      </c>
      <c r="G445" s="14">
        <f>Table42[[#This Row],[Monthly Contribution]]+Table42[[#This Row],[Beginning Balance]]</f>
        <v>1409273.8823098866</v>
      </c>
      <c r="H445" s="14">
        <f>Table42[[#This Row],[New Balance]]*($E$8/$E$7)</f>
        <v>11743.949019249056</v>
      </c>
      <c r="I445" s="14">
        <f>Table42[[#This Row],[Beginning Balance]]+Table42[[#This Row],[Monthly Contribution]]+Table42[[#This Row],[Interest Earned]]</f>
        <v>1421017.8313291357</v>
      </c>
      <c r="J445" s="14">
        <f>J444+Table42[[#This Row],[Interest Earned]]</f>
        <v>1303017.8313291355</v>
      </c>
      <c r="K445" s="30">
        <f>Table42[[#This Row],[Ending Balance]]</f>
        <v>1421017.8313291357</v>
      </c>
    </row>
    <row r="446" spans="2:11" x14ac:dyDescent="0.25">
      <c r="B446" s="12">
        <v>433</v>
      </c>
      <c r="C446" s="13">
        <f t="shared" si="19"/>
        <v>56980</v>
      </c>
      <c r="D446" s="13" t="str">
        <f>TEXT(Table42[[#This Row],[Payment Date]],"YYYY")</f>
        <v>2056</v>
      </c>
      <c r="E446" s="14">
        <f t="shared" si="20"/>
        <v>1421017.8313291357</v>
      </c>
      <c r="F446" s="14">
        <f t="shared" si="18"/>
        <v>250</v>
      </c>
      <c r="G446" s="14">
        <f>Table42[[#This Row],[Monthly Contribution]]+Table42[[#This Row],[Beginning Balance]]</f>
        <v>1421267.8313291357</v>
      </c>
      <c r="H446" s="14">
        <f>Table42[[#This Row],[New Balance]]*($E$8/$E$7)</f>
        <v>11843.898594409464</v>
      </c>
      <c r="I446" s="14">
        <f>Table42[[#This Row],[Beginning Balance]]+Table42[[#This Row],[Monthly Contribution]]+Table42[[#This Row],[Interest Earned]]</f>
        <v>1433111.7299235452</v>
      </c>
      <c r="J446" s="14">
        <f>J445+Table42[[#This Row],[Interest Earned]]</f>
        <v>1314861.7299235449</v>
      </c>
      <c r="K446" s="30"/>
    </row>
    <row r="447" spans="2:11" x14ac:dyDescent="0.25">
      <c r="B447" s="12">
        <v>434</v>
      </c>
      <c r="C447" s="13">
        <f t="shared" si="19"/>
        <v>57011</v>
      </c>
      <c r="D447" s="13" t="str">
        <f>TEXT(Table42[[#This Row],[Payment Date]],"YYYY")</f>
        <v>2056</v>
      </c>
      <c r="E447" s="14">
        <f t="shared" si="20"/>
        <v>1433111.7299235452</v>
      </c>
      <c r="F447" s="14">
        <f t="shared" si="18"/>
        <v>250</v>
      </c>
      <c r="G447" s="14">
        <f>Table42[[#This Row],[Monthly Contribution]]+Table42[[#This Row],[Beginning Balance]]</f>
        <v>1433361.7299235452</v>
      </c>
      <c r="H447" s="14">
        <f>Table42[[#This Row],[New Balance]]*($E$8/$E$7)</f>
        <v>11944.68108269621</v>
      </c>
      <c r="I447" s="14">
        <f>Table42[[#This Row],[Beginning Balance]]+Table42[[#This Row],[Monthly Contribution]]+Table42[[#This Row],[Interest Earned]]</f>
        <v>1445306.4110062413</v>
      </c>
      <c r="J447" s="14">
        <f>J446+Table42[[#This Row],[Interest Earned]]</f>
        <v>1326806.4110062411</v>
      </c>
      <c r="K447" s="30"/>
    </row>
    <row r="448" spans="2:11" x14ac:dyDescent="0.25">
      <c r="B448" s="12">
        <v>435</v>
      </c>
      <c r="C448" s="13">
        <f t="shared" si="19"/>
        <v>57040</v>
      </c>
      <c r="D448" s="13" t="str">
        <f>TEXT(Table42[[#This Row],[Payment Date]],"YYYY")</f>
        <v>2056</v>
      </c>
      <c r="E448" s="14">
        <f t="shared" si="20"/>
        <v>1445306.4110062413</v>
      </c>
      <c r="F448" s="14">
        <f t="shared" si="18"/>
        <v>250</v>
      </c>
      <c r="G448" s="14">
        <f>Table42[[#This Row],[Monthly Contribution]]+Table42[[#This Row],[Beginning Balance]]</f>
        <v>1445556.4110062413</v>
      </c>
      <c r="H448" s="14">
        <f>Table42[[#This Row],[New Balance]]*($E$8/$E$7)</f>
        <v>12046.30342505201</v>
      </c>
      <c r="I448" s="14">
        <f>Table42[[#This Row],[Beginning Balance]]+Table42[[#This Row],[Monthly Contribution]]+Table42[[#This Row],[Interest Earned]]</f>
        <v>1457602.7144312933</v>
      </c>
      <c r="J448" s="14">
        <f>J447+Table42[[#This Row],[Interest Earned]]</f>
        <v>1338852.7144312931</v>
      </c>
      <c r="K448" s="30"/>
    </row>
    <row r="449" spans="2:11" x14ac:dyDescent="0.25">
      <c r="B449" s="12">
        <v>436</v>
      </c>
      <c r="C449" s="13">
        <f t="shared" si="19"/>
        <v>57071</v>
      </c>
      <c r="D449" s="13" t="str">
        <f>TEXT(Table42[[#This Row],[Payment Date]],"YYYY")</f>
        <v>2056</v>
      </c>
      <c r="E449" s="14">
        <f t="shared" si="20"/>
        <v>1457602.7144312933</v>
      </c>
      <c r="F449" s="14">
        <f t="shared" si="18"/>
        <v>250</v>
      </c>
      <c r="G449" s="14">
        <f>Table42[[#This Row],[Monthly Contribution]]+Table42[[#This Row],[Beginning Balance]]</f>
        <v>1457852.7144312933</v>
      </c>
      <c r="H449" s="14">
        <f>Table42[[#This Row],[New Balance]]*($E$8/$E$7)</f>
        <v>12148.772620260777</v>
      </c>
      <c r="I449" s="14">
        <f>Table42[[#This Row],[Beginning Balance]]+Table42[[#This Row],[Monthly Contribution]]+Table42[[#This Row],[Interest Earned]]</f>
        <v>1470001.487051554</v>
      </c>
      <c r="J449" s="14">
        <f>J448+Table42[[#This Row],[Interest Earned]]</f>
        <v>1351001.4870515538</v>
      </c>
      <c r="K449" s="30"/>
    </row>
    <row r="450" spans="2:11" x14ac:dyDescent="0.25">
      <c r="B450" s="12">
        <v>437</v>
      </c>
      <c r="C450" s="13">
        <f t="shared" si="19"/>
        <v>57101</v>
      </c>
      <c r="D450" s="13" t="str">
        <f>TEXT(Table42[[#This Row],[Payment Date]],"YYYY")</f>
        <v>2056</v>
      </c>
      <c r="E450" s="14">
        <f t="shared" si="20"/>
        <v>1470001.487051554</v>
      </c>
      <c r="F450" s="14">
        <f t="shared" si="18"/>
        <v>250</v>
      </c>
      <c r="G450" s="14">
        <f>Table42[[#This Row],[Monthly Contribution]]+Table42[[#This Row],[Beginning Balance]]</f>
        <v>1470251.487051554</v>
      </c>
      <c r="H450" s="14">
        <f>Table42[[#This Row],[New Balance]]*($E$8/$E$7)</f>
        <v>12252.095725429617</v>
      </c>
      <c r="I450" s="14">
        <f>Table42[[#This Row],[Beginning Balance]]+Table42[[#This Row],[Monthly Contribution]]+Table42[[#This Row],[Interest Earned]]</f>
        <v>1482503.5827769837</v>
      </c>
      <c r="J450" s="14">
        <f>J449+Table42[[#This Row],[Interest Earned]]</f>
        <v>1363253.5827769835</v>
      </c>
      <c r="K450" s="30"/>
    </row>
    <row r="451" spans="2:11" x14ac:dyDescent="0.25">
      <c r="B451" s="12">
        <v>438</v>
      </c>
      <c r="C451" s="13">
        <f t="shared" si="19"/>
        <v>57132</v>
      </c>
      <c r="D451" s="13" t="str">
        <f>TEXT(Table42[[#This Row],[Payment Date]],"YYYY")</f>
        <v>2056</v>
      </c>
      <c r="E451" s="14">
        <f t="shared" si="20"/>
        <v>1482503.5827769837</v>
      </c>
      <c r="F451" s="14">
        <f t="shared" si="18"/>
        <v>250</v>
      </c>
      <c r="G451" s="14">
        <f>Table42[[#This Row],[Monthly Contribution]]+Table42[[#This Row],[Beginning Balance]]</f>
        <v>1482753.5827769837</v>
      </c>
      <c r="H451" s="14">
        <f>Table42[[#This Row],[New Balance]]*($E$8/$E$7)</f>
        <v>12356.279856474865</v>
      </c>
      <c r="I451" s="14">
        <f>Table42[[#This Row],[Beginning Balance]]+Table42[[#This Row],[Monthly Contribution]]+Table42[[#This Row],[Interest Earned]]</f>
        <v>1495109.8626334586</v>
      </c>
      <c r="J451" s="14">
        <f>J450+Table42[[#This Row],[Interest Earned]]</f>
        <v>1375609.8626334583</v>
      </c>
      <c r="K451" s="30"/>
    </row>
    <row r="452" spans="2:11" x14ac:dyDescent="0.25">
      <c r="B452" s="12">
        <v>439</v>
      </c>
      <c r="C452" s="13">
        <f t="shared" si="19"/>
        <v>57162</v>
      </c>
      <c r="D452" s="13" t="str">
        <f>TEXT(Table42[[#This Row],[Payment Date]],"YYYY")</f>
        <v>2056</v>
      </c>
      <c r="E452" s="14">
        <f t="shared" si="20"/>
        <v>1495109.8626334586</v>
      </c>
      <c r="F452" s="14">
        <f t="shared" si="18"/>
        <v>250</v>
      </c>
      <c r="G452" s="14">
        <f>Table42[[#This Row],[Monthly Contribution]]+Table42[[#This Row],[Beginning Balance]]</f>
        <v>1495359.8626334586</v>
      </c>
      <c r="H452" s="14">
        <f>Table42[[#This Row],[New Balance]]*($E$8/$E$7)</f>
        <v>12461.332188612154</v>
      </c>
      <c r="I452" s="14">
        <f>Table42[[#This Row],[Beginning Balance]]+Table42[[#This Row],[Monthly Contribution]]+Table42[[#This Row],[Interest Earned]]</f>
        <v>1507821.1948220707</v>
      </c>
      <c r="J452" s="14">
        <f>J451+Table42[[#This Row],[Interest Earned]]</f>
        <v>1388071.1948220704</v>
      </c>
      <c r="K452" s="30"/>
    </row>
    <row r="453" spans="2:11" x14ac:dyDescent="0.25">
      <c r="B453" s="12">
        <v>440</v>
      </c>
      <c r="C453" s="13">
        <f t="shared" si="19"/>
        <v>57193</v>
      </c>
      <c r="D453" s="13" t="str">
        <f>TEXT(Table42[[#This Row],[Payment Date]],"YYYY")</f>
        <v>2056</v>
      </c>
      <c r="E453" s="14">
        <f t="shared" si="20"/>
        <v>1507821.1948220707</v>
      </c>
      <c r="F453" s="14">
        <f t="shared" si="18"/>
        <v>250</v>
      </c>
      <c r="G453" s="14">
        <f>Table42[[#This Row],[Monthly Contribution]]+Table42[[#This Row],[Beginning Balance]]</f>
        <v>1508071.1948220707</v>
      </c>
      <c r="H453" s="14">
        <f>Table42[[#This Row],[New Balance]]*($E$8/$E$7)</f>
        <v>12567.259956850588</v>
      </c>
      <c r="I453" s="14">
        <f>Table42[[#This Row],[Beginning Balance]]+Table42[[#This Row],[Monthly Contribution]]+Table42[[#This Row],[Interest Earned]]</f>
        <v>1520638.4547789213</v>
      </c>
      <c r="J453" s="14">
        <f>J452+Table42[[#This Row],[Interest Earned]]</f>
        <v>1400638.4547789211</v>
      </c>
      <c r="K453" s="30"/>
    </row>
    <row r="454" spans="2:11" x14ac:dyDescent="0.25">
      <c r="B454" s="12">
        <v>441</v>
      </c>
      <c r="C454" s="13">
        <f t="shared" si="19"/>
        <v>57224</v>
      </c>
      <c r="D454" s="13" t="str">
        <f>TEXT(Table42[[#This Row],[Payment Date]],"YYYY")</f>
        <v>2056</v>
      </c>
      <c r="E454" s="14">
        <f t="shared" si="20"/>
        <v>1520638.4547789213</v>
      </c>
      <c r="F454" s="14">
        <f t="shared" si="18"/>
        <v>250</v>
      </c>
      <c r="G454" s="14">
        <f>Table42[[#This Row],[Monthly Contribution]]+Table42[[#This Row],[Beginning Balance]]</f>
        <v>1520888.4547789213</v>
      </c>
      <c r="H454" s="14">
        <f>Table42[[#This Row],[New Balance]]*($E$8/$E$7)</f>
        <v>12674.07045649101</v>
      </c>
      <c r="I454" s="14">
        <f>Table42[[#This Row],[Beginning Balance]]+Table42[[#This Row],[Monthly Contribution]]+Table42[[#This Row],[Interest Earned]]</f>
        <v>1533562.5252354124</v>
      </c>
      <c r="J454" s="14">
        <f>J453+Table42[[#This Row],[Interest Earned]]</f>
        <v>1413312.5252354122</v>
      </c>
      <c r="K454" s="30"/>
    </row>
    <row r="455" spans="2:11" x14ac:dyDescent="0.25">
      <c r="B455" s="12">
        <v>442</v>
      </c>
      <c r="C455" s="13">
        <f t="shared" si="19"/>
        <v>57254</v>
      </c>
      <c r="D455" s="13" t="str">
        <f>TEXT(Table42[[#This Row],[Payment Date]],"YYYY")</f>
        <v>2056</v>
      </c>
      <c r="E455" s="14">
        <f t="shared" si="20"/>
        <v>1533562.5252354124</v>
      </c>
      <c r="F455" s="14">
        <f t="shared" si="18"/>
        <v>250</v>
      </c>
      <c r="G455" s="14">
        <f>Table42[[#This Row],[Monthly Contribution]]+Table42[[#This Row],[Beginning Balance]]</f>
        <v>1533812.5252354124</v>
      </c>
      <c r="H455" s="14">
        <f>Table42[[#This Row],[New Balance]]*($E$8/$E$7)</f>
        <v>12781.771043628436</v>
      </c>
      <c r="I455" s="14">
        <f>Table42[[#This Row],[Beginning Balance]]+Table42[[#This Row],[Monthly Contribution]]+Table42[[#This Row],[Interest Earned]]</f>
        <v>1546594.2962790409</v>
      </c>
      <c r="J455" s="14">
        <f>J454+Table42[[#This Row],[Interest Earned]]</f>
        <v>1426094.2962790406</v>
      </c>
      <c r="K455" s="30"/>
    </row>
    <row r="456" spans="2:11" x14ac:dyDescent="0.25">
      <c r="B456" s="12">
        <v>443</v>
      </c>
      <c r="C456" s="13">
        <f t="shared" si="19"/>
        <v>57285</v>
      </c>
      <c r="D456" s="13" t="str">
        <f>TEXT(Table42[[#This Row],[Payment Date]],"YYYY")</f>
        <v>2056</v>
      </c>
      <c r="E456" s="14">
        <f t="shared" si="20"/>
        <v>1546594.2962790409</v>
      </c>
      <c r="F456" s="14">
        <f t="shared" si="18"/>
        <v>250</v>
      </c>
      <c r="G456" s="14">
        <f>Table42[[#This Row],[Monthly Contribution]]+Table42[[#This Row],[Beginning Balance]]</f>
        <v>1546844.2962790409</v>
      </c>
      <c r="H456" s="14">
        <f>Table42[[#This Row],[New Balance]]*($E$8/$E$7)</f>
        <v>12890.369135658673</v>
      </c>
      <c r="I456" s="14">
        <f>Table42[[#This Row],[Beginning Balance]]+Table42[[#This Row],[Monthly Contribution]]+Table42[[#This Row],[Interest Earned]]</f>
        <v>1559734.6654146996</v>
      </c>
      <c r="J456" s="14">
        <f>J455+Table42[[#This Row],[Interest Earned]]</f>
        <v>1438984.6654146994</v>
      </c>
      <c r="K456" s="30"/>
    </row>
    <row r="457" spans="2:11" x14ac:dyDescent="0.25">
      <c r="B457" s="12">
        <v>444</v>
      </c>
      <c r="C457" s="13">
        <f t="shared" si="19"/>
        <v>57315</v>
      </c>
      <c r="D457" s="13" t="str">
        <f>TEXT(Table42[[#This Row],[Payment Date]],"YYYY")</f>
        <v>2056</v>
      </c>
      <c r="E457" s="14">
        <f t="shared" si="20"/>
        <v>1559734.6654146996</v>
      </c>
      <c r="F457" s="14">
        <f t="shared" si="18"/>
        <v>250</v>
      </c>
      <c r="G457" s="14">
        <f>Table42[[#This Row],[Monthly Contribution]]+Table42[[#This Row],[Beginning Balance]]</f>
        <v>1559984.6654146996</v>
      </c>
      <c r="H457" s="14">
        <f>Table42[[#This Row],[New Balance]]*($E$8/$E$7)</f>
        <v>12999.872211789163</v>
      </c>
      <c r="I457" s="14">
        <f>Table42[[#This Row],[Beginning Balance]]+Table42[[#This Row],[Monthly Contribution]]+Table42[[#This Row],[Interest Earned]]</f>
        <v>1572984.5376264888</v>
      </c>
      <c r="J457" s="14">
        <f>J456+Table42[[#This Row],[Interest Earned]]</f>
        <v>1451984.5376264886</v>
      </c>
      <c r="K457" s="30">
        <f>Table42[[#This Row],[Ending Balance]]</f>
        <v>1572984.5376264888</v>
      </c>
    </row>
    <row r="458" spans="2:11" x14ac:dyDescent="0.25">
      <c r="B458" s="12">
        <v>445</v>
      </c>
      <c r="C458" s="13">
        <f t="shared" si="19"/>
        <v>57346</v>
      </c>
      <c r="D458" s="13" t="str">
        <f>TEXT(Table42[[#This Row],[Payment Date]],"YYYY")</f>
        <v>2057</v>
      </c>
      <c r="E458" s="14">
        <f t="shared" si="20"/>
        <v>1572984.5376264888</v>
      </c>
      <c r="F458" s="14">
        <f t="shared" si="18"/>
        <v>250</v>
      </c>
      <c r="G458" s="14">
        <f>Table42[[#This Row],[Monthly Contribution]]+Table42[[#This Row],[Beginning Balance]]</f>
        <v>1573234.5376264888</v>
      </c>
      <c r="H458" s="14">
        <f>Table42[[#This Row],[New Balance]]*($E$8/$E$7)</f>
        <v>13110.287813554074</v>
      </c>
      <c r="I458" s="14">
        <f>Table42[[#This Row],[Beginning Balance]]+Table42[[#This Row],[Monthly Contribution]]+Table42[[#This Row],[Interest Earned]]</f>
        <v>1586344.8254400429</v>
      </c>
      <c r="J458" s="14">
        <f>J457+Table42[[#This Row],[Interest Earned]]</f>
        <v>1465094.8254400427</v>
      </c>
      <c r="K458" s="30"/>
    </row>
    <row r="459" spans="2:11" x14ac:dyDescent="0.25">
      <c r="B459" s="12">
        <v>446</v>
      </c>
      <c r="C459" s="13">
        <f t="shared" si="19"/>
        <v>57377</v>
      </c>
      <c r="D459" s="13" t="str">
        <f>TEXT(Table42[[#This Row],[Payment Date]],"YYYY")</f>
        <v>2057</v>
      </c>
      <c r="E459" s="14">
        <f t="shared" si="20"/>
        <v>1586344.8254400429</v>
      </c>
      <c r="F459" s="14">
        <f t="shared" si="18"/>
        <v>250</v>
      </c>
      <c r="G459" s="14">
        <f>Table42[[#This Row],[Monthly Contribution]]+Table42[[#This Row],[Beginning Balance]]</f>
        <v>1586594.8254400429</v>
      </c>
      <c r="H459" s="14">
        <f>Table42[[#This Row],[New Balance]]*($E$8/$E$7)</f>
        <v>13221.62354533369</v>
      </c>
      <c r="I459" s="14">
        <f>Table42[[#This Row],[Beginning Balance]]+Table42[[#This Row],[Monthly Contribution]]+Table42[[#This Row],[Interest Earned]]</f>
        <v>1599816.4489853766</v>
      </c>
      <c r="J459" s="14">
        <f>J458+Table42[[#This Row],[Interest Earned]]</f>
        <v>1478316.4489853764</v>
      </c>
      <c r="K459" s="30"/>
    </row>
    <row r="460" spans="2:11" x14ac:dyDescent="0.25">
      <c r="B460" s="12">
        <v>447</v>
      </c>
      <c r="C460" s="13">
        <f t="shared" si="19"/>
        <v>57405</v>
      </c>
      <c r="D460" s="13" t="str">
        <f>TEXT(Table42[[#This Row],[Payment Date]],"YYYY")</f>
        <v>2057</v>
      </c>
      <c r="E460" s="14">
        <f t="shared" si="20"/>
        <v>1599816.4489853766</v>
      </c>
      <c r="F460" s="14">
        <f t="shared" si="18"/>
        <v>250</v>
      </c>
      <c r="G460" s="14">
        <f>Table42[[#This Row],[Monthly Contribution]]+Table42[[#This Row],[Beginning Balance]]</f>
        <v>1600066.4489853766</v>
      </c>
      <c r="H460" s="14">
        <f>Table42[[#This Row],[New Balance]]*($E$8/$E$7)</f>
        <v>13333.887074878139</v>
      </c>
      <c r="I460" s="14">
        <f>Table42[[#This Row],[Beginning Balance]]+Table42[[#This Row],[Monthly Contribution]]+Table42[[#This Row],[Interest Earned]]</f>
        <v>1613400.3360602548</v>
      </c>
      <c r="J460" s="14">
        <f>J459+Table42[[#This Row],[Interest Earned]]</f>
        <v>1491650.3360602546</v>
      </c>
      <c r="K460" s="30"/>
    </row>
    <row r="461" spans="2:11" x14ac:dyDescent="0.25">
      <c r="B461" s="12">
        <v>448</v>
      </c>
      <c r="C461" s="13">
        <f t="shared" si="19"/>
        <v>57436</v>
      </c>
      <c r="D461" s="13" t="str">
        <f>TEXT(Table42[[#This Row],[Payment Date]],"YYYY")</f>
        <v>2057</v>
      </c>
      <c r="E461" s="14">
        <f t="shared" si="20"/>
        <v>1613400.3360602548</v>
      </c>
      <c r="F461" s="14">
        <f t="shared" si="18"/>
        <v>250</v>
      </c>
      <c r="G461" s="14">
        <f>Table42[[#This Row],[Monthly Contribution]]+Table42[[#This Row],[Beginning Balance]]</f>
        <v>1613650.3360602548</v>
      </c>
      <c r="H461" s="14">
        <f>Table42[[#This Row],[New Balance]]*($E$8/$E$7)</f>
        <v>13447.086133835457</v>
      </c>
      <c r="I461" s="14">
        <f>Table42[[#This Row],[Beginning Balance]]+Table42[[#This Row],[Monthly Contribution]]+Table42[[#This Row],[Interest Earned]]</f>
        <v>1627097.4221940902</v>
      </c>
      <c r="J461" s="14">
        <f>J460+Table42[[#This Row],[Interest Earned]]</f>
        <v>1505097.42219409</v>
      </c>
      <c r="K461" s="30"/>
    </row>
    <row r="462" spans="2:11" x14ac:dyDescent="0.25">
      <c r="B462" s="12">
        <v>449</v>
      </c>
      <c r="C462" s="13">
        <f t="shared" si="19"/>
        <v>57466</v>
      </c>
      <c r="D462" s="13" t="str">
        <f>TEXT(Table42[[#This Row],[Payment Date]],"YYYY")</f>
        <v>2057</v>
      </c>
      <c r="E462" s="14">
        <f t="shared" si="20"/>
        <v>1627097.4221940902</v>
      </c>
      <c r="F462" s="14">
        <f t="shared" ref="F462:F525" si="21">$E$6</f>
        <v>250</v>
      </c>
      <c r="G462" s="14">
        <f>Table42[[#This Row],[Monthly Contribution]]+Table42[[#This Row],[Beginning Balance]]</f>
        <v>1627347.4221940902</v>
      </c>
      <c r="H462" s="14">
        <f>Table42[[#This Row],[New Balance]]*($E$8/$E$7)</f>
        <v>13561.228518284084</v>
      </c>
      <c r="I462" s="14">
        <f>Table42[[#This Row],[Beginning Balance]]+Table42[[#This Row],[Monthly Contribution]]+Table42[[#This Row],[Interest Earned]]</f>
        <v>1640908.6507123744</v>
      </c>
      <c r="J462" s="14">
        <f>J461+Table42[[#This Row],[Interest Earned]]</f>
        <v>1518658.6507123741</v>
      </c>
      <c r="K462" s="30"/>
    </row>
    <row r="463" spans="2:11" x14ac:dyDescent="0.25">
      <c r="B463" s="12">
        <v>450</v>
      </c>
      <c r="C463" s="13">
        <f t="shared" si="19"/>
        <v>57497</v>
      </c>
      <c r="D463" s="13" t="str">
        <f>TEXT(Table42[[#This Row],[Payment Date]],"YYYY")</f>
        <v>2057</v>
      </c>
      <c r="E463" s="14">
        <f t="shared" si="20"/>
        <v>1640908.6507123744</v>
      </c>
      <c r="F463" s="14">
        <f t="shared" si="21"/>
        <v>250</v>
      </c>
      <c r="G463" s="14">
        <f>Table42[[#This Row],[Monthly Contribution]]+Table42[[#This Row],[Beginning Balance]]</f>
        <v>1641158.6507123744</v>
      </c>
      <c r="H463" s="14">
        <f>Table42[[#This Row],[New Balance]]*($E$8/$E$7)</f>
        <v>13676.322089269786</v>
      </c>
      <c r="I463" s="14">
        <f>Table42[[#This Row],[Beginning Balance]]+Table42[[#This Row],[Monthly Contribution]]+Table42[[#This Row],[Interest Earned]]</f>
        <v>1654834.9728016441</v>
      </c>
      <c r="J463" s="14">
        <f>J462+Table42[[#This Row],[Interest Earned]]</f>
        <v>1532334.9728016439</v>
      </c>
      <c r="K463" s="30"/>
    </row>
    <row r="464" spans="2:11" x14ac:dyDescent="0.25">
      <c r="B464" s="12">
        <v>451</v>
      </c>
      <c r="C464" s="13">
        <f t="shared" ref="C464:C527" si="22">EDATE(C463,1)</f>
        <v>57527</v>
      </c>
      <c r="D464" s="13" t="str">
        <f>TEXT(Table42[[#This Row],[Payment Date]],"YYYY")</f>
        <v>2057</v>
      </c>
      <c r="E464" s="14">
        <f t="shared" ref="E464:E527" si="23">I463</f>
        <v>1654834.9728016441</v>
      </c>
      <c r="F464" s="14">
        <f t="shared" si="21"/>
        <v>250</v>
      </c>
      <c r="G464" s="14">
        <f>Table42[[#This Row],[Monthly Contribution]]+Table42[[#This Row],[Beginning Balance]]</f>
        <v>1655084.9728016441</v>
      </c>
      <c r="H464" s="14">
        <f>Table42[[#This Row],[New Balance]]*($E$8/$E$7)</f>
        <v>13792.374773347034</v>
      </c>
      <c r="I464" s="14">
        <f>Table42[[#This Row],[Beginning Balance]]+Table42[[#This Row],[Monthly Contribution]]+Table42[[#This Row],[Interest Earned]]</f>
        <v>1668877.3475749912</v>
      </c>
      <c r="J464" s="14">
        <f>J463+Table42[[#This Row],[Interest Earned]]</f>
        <v>1546127.3475749909</v>
      </c>
      <c r="K464" s="30"/>
    </row>
    <row r="465" spans="2:11" x14ac:dyDescent="0.25">
      <c r="B465" s="12">
        <v>452</v>
      </c>
      <c r="C465" s="13">
        <f t="shared" si="22"/>
        <v>57558</v>
      </c>
      <c r="D465" s="13" t="str">
        <f>TEXT(Table42[[#This Row],[Payment Date]],"YYYY")</f>
        <v>2057</v>
      </c>
      <c r="E465" s="14">
        <f t="shared" si="23"/>
        <v>1668877.3475749912</v>
      </c>
      <c r="F465" s="14">
        <f t="shared" si="21"/>
        <v>250</v>
      </c>
      <c r="G465" s="14">
        <f>Table42[[#This Row],[Monthly Contribution]]+Table42[[#This Row],[Beginning Balance]]</f>
        <v>1669127.3475749912</v>
      </c>
      <c r="H465" s="14">
        <f>Table42[[#This Row],[New Balance]]*($E$8/$E$7)</f>
        <v>13909.394563124926</v>
      </c>
      <c r="I465" s="14">
        <f>Table42[[#This Row],[Beginning Balance]]+Table42[[#This Row],[Monthly Contribution]]+Table42[[#This Row],[Interest Earned]]</f>
        <v>1683036.7421381162</v>
      </c>
      <c r="J465" s="14">
        <f>J464+Table42[[#This Row],[Interest Earned]]</f>
        <v>1560036.7421381159</v>
      </c>
      <c r="K465" s="30"/>
    </row>
    <row r="466" spans="2:11" x14ac:dyDescent="0.25">
      <c r="B466" s="12">
        <v>453</v>
      </c>
      <c r="C466" s="13">
        <f t="shared" si="22"/>
        <v>57589</v>
      </c>
      <c r="D466" s="13" t="str">
        <f>TEXT(Table42[[#This Row],[Payment Date]],"YYYY")</f>
        <v>2057</v>
      </c>
      <c r="E466" s="14">
        <f t="shared" si="23"/>
        <v>1683036.7421381162</v>
      </c>
      <c r="F466" s="14">
        <f t="shared" si="21"/>
        <v>250</v>
      </c>
      <c r="G466" s="14">
        <f>Table42[[#This Row],[Monthly Contribution]]+Table42[[#This Row],[Beginning Balance]]</f>
        <v>1683286.7421381162</v>
      </c>
      <c r="H466" s="14">
        <f>Table42[[#This Row],[New Balance]]*($E$8/$E$7)</f>
        <v>14027.389517817634</v>
      </c>
      <c r="I466" s="14">
        <f>Table42[[#This Row],[Beginning Balance]]+Table42[[#This Row],[Monthly Contribution]]+Table42[[#This Row],[Interest Earned]]</f>
        <v>1697314.1316559338</v>
      </c>
      <c r="J466" s="14">
        <f>J465+Table42[[#This Row],[Interest Earned]]</f>
        <v>1574064.1316559336</v>
      </c>
      <c r="K466" s="30"/>
    </row>
    <row r="467" spans="2:11" x14ac:dyDescent="0.25">
      <c r="B467" s="12">
        <v>454</v>
      </c>
      <c r="C467" s="13">
        <f t="shared" si="22"/>
        <v>57619</v>
      </c>
      <c r="D467" s="13" t="str">
        <f>TEXT(Table42[[#This Row],[Payment Date]],"YYYY")</f>
        <v>2057</v>
      </c>
      <c r="E467" s="14">
        <f t="shared" si="23"/>
        <v>1697314.1316559338</v>
      </c>
      <c r="F467" s="14">
        <f t="shared" si="21"/>
        <v>250</v>
      </c>
      <c r="G467" s="14">
        <f>Table42[[#This Row],[Monthly Contribution]]+Table42[[#This Row],[Beginning Balance]]</f>
        <v>1697564.1316559338</v>
      </c>
      <c r="H467" s="14">
        <f>Table42[[#This Row],[New Balance]]*($E$8/$E$7)</f>
        <v>14146.367763799448</v>
      </c>
      <c r="I467" s="14">
        <f>Table42[[#This Row],[Beginning Balance]]+Table42[[#This Row],[Monthly Contribution]]+Table42[[#This Row],[Interest Earned]]</f>
        <v>1711710.4994197332</v>
      </c>
      <c r="J467" s="14">
        <f>J466+Table42[[#This Row],[Interest Earned]]</f>
        <v>1588210.499419733</v>
      </c>
      <c r="K467" s="30"/>
    </row>
    <row r="468" spans="2:11" x14ac:dyDescent="0.25">
      <c r="B468" s="12">
        <v>455</v>
      </c>
      <c r="C468" s="13">
        <f t="shared" si="22"/>
        <v>57650</v>
      </c>
      <c r="D468" s="13" t="str">
        <f>TEXT(Table42[[#This Row],[Payment Date]],"YYYY")</f>
        <v>2057</v>
      </c>
      <c r="E468" s="14">
        <f t="shared" si="23"/>
        <v>1711710.4994197332</v>
      </c>
      <c r="F468" s="14">
        <f t="shared" si="21"/>
        <v>250</v>
      </c>
      <c r="G468" s="14">
        <f>Table42[[#This Row],[Monthly Contribution]]+Table42[[#This Row],[Beginning Balance]]</f>
        <v>1711960.4994197332</v>
      </c>
      <c r="H468" s="14">
        <f>Table42[[#This Row],[New Balance]]*($E$8/$E$7)</f>
        <v>14266.337495164444</v>
      </c>
      <c r="I468" s="14">
        <f>Table42[[#This Row],[Beginning Balance]]+Table42[[#This Row],[Monthly Contribution]]+Table42[[#This Row],[Interest Earned]]</f>
        <v>1726226.8369148977</v>
      </c>
      <c r="J468" s="14">
        <f>J467+Table42[[#This Row],[Interest Earned]]</f>
        <v>1602476.8369148974</v>
      </c>
      <c r="K468" s="30"/>
    </row>
    <row r="469" spans="2:11" x14ac:dyDescent="0.25">
      <c r="B469" s="12">
        <v>456</v>
      </c>
      <c r="C469" s="13">
        <f t="shared" si="22"/>
        <v>57680</v>
      </c>
      <c r="D469" s="13" t="str">
        <f>TEXT(Table42[[#This Row],[Payment Date]],"YYYY")</f>
        <v>2057</v>
      </c>
      <c r="E469" s="14">
        <f t="shared" si="23"/>
        <v>1726226.8369148977</v>
      </c>
      <c r="F469" s="14">
        <f t="shared" si="21"/>
        <v>250</v>
      </c>
      <c r="G469" s="14">
        <f>Table42[[#This Row],[Monthly Contribution]]+Table42[[#This Row],[Beginning Balance]]</f>
        <v>1726476.8369148977</v>
      </c>
      <c r="H469" s="14">
        <f>Table42[[#This Row],[New Balance]]*($E$8/$E$7)</f>
        <v>14387.306974290814</v>
      </c>
      <c r="I469" s="14">
        <f>Table42[[#This Row],[Beginning Balance]]+Table42[[#This Row],[Monthly Contribution]]+Table42[[#This Row],[Interest Earned]]</f>
        <v>1740864.1438891885</v>
      </c>
      <c r="J469" s="14">
        <f>J468+Table42[[#This Row],[Interest Earned]]</f>
        <v>1616864.1438891883</v>
      </c>
      <c r="K469" s="30">
        <f>Table42[[#This Row],[Ending Balance]]</f>
        <v>1740864.1438891885</v>
      </c>
    </row>
    <row r="470" spans="2:11" x14ac:dyDescent="0.25">
      <c r="B470" s="12">
        <v>457</v>
      </c>
      <c r="C470" s="13">
        <f t="shared" si="22"/>
        <v>57711</v>
      </c>
      <c r="D470" s="13" t="str">
        <f>TEXT(Table42[[#This Row],[Payment Date]],"YYYY")</f>
        <v>2058</v>
      </c>
      <c r="E470" s="14">
        <f t="shared" si="23"/>
        <v>1740864.1438891885</v>
      </c>
      <c r="F470" s="14">
        <f t="shared" si="21"/>
        <v>250</v>
      </c>
      <c r="G470" s="14">
        <f>Table42[[#This Row],[Monthly Contribution]]+Table42[[#This Row],[Beginning Balance]]</f>
        <v>1741114.1438891885</v>
      </c>
      <c r="H470" s="14">
        <f>Table42[[#This Row],[New Balance]]*($E$8/$E$7)</f>
        <v>14509.284532409903</v>
      </c>
      <c r="I470" s="14">
        <f>Table42[[#This Row],[Beginning Balance]]+Table42[[#This Row],[Monthly Contribution]]+Table42[[#This Row],[Interest Earned]]</f>
        <v>1755623.4284215984</v>
      </c>
      <c r="J470" s="14">
        <f>J469+Table42[[#This Row],[Interest Earned]]</f>
        <v>1631373.4284215982</v>
      </c>
      <c r="K470" s="30"/>
    </row>
    <row r="471" spans="2:11" x14ac:dyDescent="0.25">
      <c r="B471" s="12">
        <v>458</v>
      </c>
      <c r="C471" s="13">
        <f t="shared" si="22"/>
        <v>57742</v>
      </c>
      <c r="D471" s="13" t="str">
        <f>TEXT(Table42[[#This Row],[Payment Date]],"YYYY")</f>
        <v>2058</v>
      </c>
      <c r="E471" s="14">
        <f t="shared" si="23"/>
        <v>1755623.4284215984</v>
      </c>
      <c r="F471" s="14">
        <f t="shared" si="21"/>
        <v>250</v>
      </c>
      <c r="G471" s="14">
        <f>Table42[[#This Row],[Monthly Contribution]]+Table42[[#This Row],[Beginning Balance]]</f>
        <v>1755873.4284215984</v>
      </c>
      <c r="H471" s="14">
        <f>Table42[[#This Row],[New Balance]]*($E$8/$E$7)</f>
        <v>14632.278570179986</v>
      </c>
      <c r="I471" s="14">
        <f>Table42[[#This Row],[Beginning Balance]]+Table42[[#This Row],[Monthly Contribution]]+Table42[[#This Row],[Interest Earned]]</f>
        <v>1770505.7069917785</v>
      </c>
      <c r="J471" s="14">
        <f>J470+Table42[[#This Row],[Interest Earned]]</f>
        <v>1646005.7069917782</v>
      </c>
      <c r="K471" s="30"/>
    </row>
    <row r="472" spans="2:11" x14ac:dyDescent="0.25">
      <c r="B472" s="12">
        <v>459</v>
      </c>
      <c r="C472" s="13">
        <f t="shared" si="22"/>
        <v>57770</v>
      </c>
      <c r="D472" s="13" t="str">
        <f>TEXT(Table42[[#This Row],[Payment Date]],"YYYY")</f>
        <v>2058</v>
      </c>
      <c r="E472" s="14">
        <f t="shared" si="23"/>
        <v>1770505.7069917785</v>
      </c>
      <c r="F472" s="14">
        <f t="shared" si="21"/>
        <v>250</v>
      </c>
      <c r="G472" s="14">
        <f>Table42[[#This Row],[Monthly Contribution]]+Table42[[#This Row],[Beginning Balance]]</f>
        <v>1770755.7069917785</v>
      </c>
      <c r="H472" s="14">
        <f>Table42[[#This Row],[New Balance]]*($E$8/$E$7)</f>
        <v>14756.29755826482</v>
      </c>
      <c r="I472" s="14">
        <f>Table42[[#This Row],[Beginning Balance]]+Table42[[#This Row],[Monthly Contribution]]+Table42[[#This Row],[Interest Earned]]</f>
        <v>1785512.0045500433</v>
      </c>
      <c r="J472" s="14">
        <f>J471+Table42[[#This Row],[Interest Earned]]</f>
        <v>1660762.004550043</v>
      </c>
      <c r="K472" s="30"/>
    </row>
    <row r="473" spans="2:11" x14ac:dyDescent="0.25">
      <c r="B473" s="12">
        <v>460</v>
      </c>
      <c r="C473" s="13">
        <f t="shared" si="22"/>
        <v>57801</v>
      </c>
      <c r="D473" s="13" t="str">
        <f>TEXT(Table42[[#This Row],[Payment Date]],"YYYY")</f>
        <v>2058</v>
      </c>
      <c r="E473" s="14">
        <f t="shared" si="23"/>
        <v>1785512.0045500433</v>
      </c>
      <c r="F473" s="14">
        <f t="shared" si="21"/>
        <v>250</v>
      </c>
      <c r="G473" s="14">
        <f>Table42[[#This Row],[Monthly Contribution]]+Table42[[#This Row],[Beginning Balance]]</f>
        <v>1785762.0045500433</v>
      </c>
      <c r="H473" s="14">
        <f>Table42[[#This Row],[New Balance]]*($E$8/$E$7)</f>
        <v>14881.350037917027</v>
      </c>
      <c r="I473" s="14">
        <f>Table42[[#This Row],[Beginning Balance]]+Table42[[#This Row],[Monthly Contribution]]+Table42[[#This Row],[Interest Earned]]</f>
        <v>1800643.3545879603</v>
      </c>
      <c r="J473" s="14">
        <f>J472+Table42[[#This Row],[Interest Earned]]</f>
        <v>1675643.3545879601</v>
      </c>
      <c r="K473" s="30"/>
    </row>
    <row r="474" spans="2:11" x14ac:dyDescent="0.25">
      <c r="B474" s="12">
        <v>461</v>
      </c>
      <c r="C474" s="13">
        <f t="shared" si="22"/>
        <v>57831</v>
      </c>
      <c r="D474" s="13" t="str">
        <f>TEXT(Table42[[#This Row],[Payment Date]],"YYYY")</f>
        <v>2058</v>
      </c>
      <c r="E474" s="14">
        <f t="shared" si="23"/>
        <v>1800643.3545879603</v>
      </c>
      <c r="F474" s="14">
        <f t="shared" si="21"/>
        <v>250</v>
      </c>
      <c r="G474" s="14">
        <f>Table42[[#This Row],[Monthly Contribution]]+Table42[[#This Row],[Beginning Balance]]</f>
        <v>1800893.3545879603</v>
      </c>
      <c r="H474" s="14">
        <f>Table42[[#This Row],[New Balance]]*($E$8/$E$7)</f>
        <v>15007.444621566336</v>
      </c>
      <c r="I474" s="14">
        <f>Table42[[#This Row],[Beginning Balance]]+Table42[[#This Row],[Monthly Contribution]]+Table42[[#This Row],[Interest Earned]]</f>
        <v>1815900.7992095267</v>
      </c>
      <c r="J474" s="14">
        <f>J473+Table42[[#This Row],[Interest Earned]]</f>
        <v>1690650.7992095265</v>
      </c>
      <c r="K474" s="30"/>
    </row>
    <row r="475" spans="2:11" x14ac:dyDescent="0.25">
      <c r="B475" s="12">
        <v>462</v>
      </c>
      <c r="C475" s="13">
        <f t="shared" si="22"/>
        <v>57862</v>
      </c>
      <c r="D475" s="13" t="str">
        <f>TEXT(Table42[[#This Row],[Payment Date]],"YYYY")</f>
        <v>2058</v>
      </c>
      <c r="E475" s="14">
        <f t="shared" si="23"/>
        <v>1815900.7992095267</v>
      </c>
      <c r="F475" s="14">
        <f t="shared" si="21"/>
        <v>250</v>
      </c>
      <c r="G475" s="14">
        <f>Table42[[#This Row],[Monthly Contribution]]+Table42[[#This Row],[Beginning Balance]]</f>
        <v>1816150.7992095267</v>
      </c>
      <c r="H475" s="14">
        <f>Table42[[#This Row],[New Balance]]*($E$8/$E$7)</f>
        <v>15134.589993412723</v>
      </c>
      <c r="I475" s="14">
        <f>Table42[[#This Row],[Beginning Balance]]+Table42[[#This Row],[Monthly Contribution]]+Table42[[#This Row],[Interest Earned]]</f>
        <v>1831285.3892029393</v>
      </c>
      <c r="J475" s="14">
        <f>J474+Table42[[#This Row],[Interest Earned]]</f>
        <v>1705785.3892029393</v>
      </c>
      <c r="K475" s="30"/>
    </row>
    <row r="476" spans="2:11" x14ac:dyDescent="0.25">
      <c r="B476" s="12">
        <v>463</v>
      </c>
      <c r="C476" s="13">
        <f t="shared" si="22"/>
        <v>57892</v>
      </c>
      <c r="D476" s="13" t="str">
        <f>TEXT(Table42[[#This Row],[Payment Date]],"YYYY")</f>
        <v>2058</v>
      </c>
      <c r="E476" s="14">
        <f t="shared" si="23"/>
        <v>1831285.3892029393</v>
      </c>
      <c r="F476" s="14">
        <f t="shared" si="21"/>
        <v>250</v>
      </c>
      <c r="G476" s="14">
        <f>Table42[[#This Row],[Monthly Contribution]]+Table42[[#This Row],[Beginning Balance]]</f>
        <v>1831535.3892029393</v>
      </c>
      <c r="H476" s="14">
        <f>Table42[[#This Row],[New Balance]]*($E$8/$E$7)</f>
        <v>15262.794910024495</v>
      </c>
      <c r="I476" s="14">
        <f>Table42[[#This Row],[Beginning Balance]]+Table42[[#This Row],[Monthly Contribution]]+Table42[[#This Row],[Interest Earned]]</f>
        <v>1846798.1841129637</v>
      </c>
      <c r="J476" s="14">
        <f>J475+Table42[[#This Row],[Interest Earned]]</f>
        <v>1721048.1841129637</v>
      </c>
      <c r="K476" s="30"/>
    </row>
    <row r="477" spans="2:11" x14ac:dyDescent="0.25">
      <c r="B477" s="12">
        <v>464</v>
      </c>
      <c r="C477" s="13">
        <f t="shared" si="22"/>
        <v>57923</v>
      </c>
      <c r="D477" s="13" t="str">
        <f>TEXT(Table42[[#This Row],[Payment Date]],"YYYY")</f>
        <v>2058</v>
      </c>
      <c r="E477" s="14">
        <f t="shared" si="23"/>
        <v>1846798.1841129637</v>
      </c>
      <c r="F477" s="14">
        <f t="shared" si="21"/>
        <v>250</v>
      </c>
      <c r="G477" s="14">
        <f>Table42[[#This Row],[Monthly Contribution]]+Table42[[#This Row],[Beginning Balance]]</f>
        <v>1847048.1841129637</v>
      </c>
      <c r="H477" s="14">
        <f>Table42[[#This Row],[New Balance]]*($E$8/$E$7)</f>
        <v>15392.068200941365</v>
      </c>
      <c r="I477" s="14">
        <f>Table42[[#This Row],[Beginning Balance]]+Table42[[#This Row],[Monthly Contribution]]+Table42[[#This Row],[Interest Earned]]</f>
        <v>1862440.2523139052</v>
      </c>
      <c r="J477" s="14">
        <f>J476+Table42[[#This Row],[Interest Earned]]</f>
        <v>1736440.2523139052</v>
      </c>
      <c r="K477" s="30"/>
    </row>
    <row r="478" spans="2:11" x14ac:dyDescent="0.25">
      <c r="B478" s="12">
        <v>465</v>
      </c>
      <c r="C478" s="13">
        <f t="shared" si="22"/>
        <v>57954</v>
      </c>
      <c r="D478" s="13" t="str">
        <f>TEXT(Table42[[#This Row],[Payment Date]],"YYYY")</f>
        <v>2058</v>
      </c>
      <c r="E478" s="14">
        <f t="shared" si="23"/>
        <v>1862440.2523139052</v>
      </c>
      <c r="F478" s="14">
        <f t="shared" si="21"/>
        <v>250</v>
      </c>
      <c r="G478" s="14">
        <f>Table42[[#This Row],[Monthly Contribution]]+Table42[[#This Row],[Beginning Balance]]</f>
        <v>1862690.2523139052</v>
      </c>
      <c r="H478" s="14">
        <f>Table42[[#This Row],[New Balance]]*($E$8/$E$7)</f>
        <v>15522.418769282544</v>
      </c>
      <c r="I478" s="14">
        <f>Table42[[#This Row],[Beginning Balance]]+Table42[[#This Row],[Monthly Contribution]]+Table42[[#This Row],[Interest Earned]]</f>
        <v>1878212.6710831877</v>
      </c>
      <c r="J478" s="14">
        <f>J477+Table42[[#This Row],[Interest Earned]]</f>
        <v>1751962.6710831877</v>
      </c>
      <c r="K478" s="30"/>
    </row>
    <row r="479" spans="2:11" x14ac:dyDescent="0.25">
      <c r="B479" s="12">
        <v>466</v>
      </c>
      <c r="C479" s="13">
        <f t="shared" si="22"/>
        <v>57984</v>
      </c>
      <c r="D479" s="13" t="str">
        <f>TEXT(Table42[[#This Row],[Payment Date]],"YYYY")</f>
        <v>2058</v>
      </c>
      <c r="E479" s="14">
        <f t="shared" si="23"/>
        <v>1878212.6710831877</v>
      </c>
      <c r="F479" s="14">
        <f t="shared" si="21"/>
        <v>250</v>
      </c>
      <c r="G479" s="14">
        <f>Table42[[#This Row],[Monthly Contribution]]+Table42[[#This Row],[Beginning Balance]]</f>
        <v>1878462.6710831877</v>
      </c>
      <c r="H479" s="14">
        <f>Table42[[#This Row],[New Balance]]*($E$8/$E$7)</f>
        <v>15653.855592359898</v>
      </c>
      <c r="I479" s="14">
        <f>Table42[[#This Row],[Beginning Balance]]+Table42[[#This Row],[Monthly Contribution]]+Table42[[#This Row],[Interest Earned]]</f>
        <v>1894116.5266755475</v>
      </c>
      <c r="J479" s="14">
        <f>J478+Table42[[#This Row],[Interest Earned]]</f>
        <v>1767616.5266755475</v>
      </c>
      <c r="K479" s="30"/>
    </row>
    <row r="480" spans="2:11" x14ac:dyDescent="0.25">
      <c r="B480" s="12">
        <v>467</v>
      </c>
      <c r="C480" s="13">
        <f t="shared" si="22"/>
        <v>58015</v>
      </c>
      <c r="D480" s="13" t="str">
        <f>TEXT(Table42[[#This Row],[Payment Date]],"YYYY")</f>
        <v>2058</v>
      </c>
      <c r="E480" s="14">
        <f t="shared" si="23"/>
        <v>1894116.5266755475</v>
      </c>
      <c r="F480" s="14">
        <f t="shared" si="21"/>
        <v>250</v>
      </c>
      <c r="G480" s="14">
        <f>Table42[[#This Row],[Monthly Contribution]]+Table42[[#This Row],[Beginning Balance]]</f>
        <v>1894366.5266755475</v>
      </c>
      <c r="H480" s="14">
        <f>Table42[[#This Row],[New Balance]]*($E$8/$E$7)</f>
        <v>15786.387722296229</v>
      </c>
      <c r="I480" s="14">
        <f>Table42[[#This Row],[Beginning Balance]]+Table42[[#This Row],[Monthly Contribution]]+Table42[[#This Row],[Interest Earned]]</f>
        <v>1910152.9143978436</v>
      </c>
      <c r="J480" s="14">
        <f>J479+Table42[[#This Row],[Interest Earned]]</f>
        <v>1783402.9143978436</v>
      </c>
      <c r="K480" s="30"/>
    </row>
    <row r="481" spans="2:11" x14ac:dyDescent="0.25">
      <c r="B481" s="12">
        <v>468</v>
      </c>
      <c r="C481" s="13">
        <f t="shared" si="22"/>
        <v>58045</v>
      </c>
      <c r="D481" s="13" t="str">
        <f>TEXT(Table42[[#This Row],[Payment Date]],"YYYY")</f>
        <v>2058</v>
      </c>
      <c r="E481" s="14">
        <f t="shared" si="23"/>
        <v>1910152.9143978436</v>
      </c>
      <c r="F481" s="14">
        <f t="shared" si="21"/>
        <v>250</v>
      </c>
      <c r="G481" s="14">
        <f>Table42[[#This Row],[Monthly Contribution]]+Table42[[#This Row],[Beginning Balance]]</f>
        <v>1910402.9143978436</v>
      </c>
      <c r="H481" s="14">
        <f>Table42[[#This Row],[New Balance]]*($E$8/$E$7)</f>
        <v>15920.024286648697</v>
      </c>
      <c r="I481" s="14">
        <f>Table42[[#This Row],[Beginning Balance]]+Table42[[#This Row],[Monthly Contribution]]+Table42[[#This Row],[Interest Earned]]</f>
        <v>1926322.9386844924</v>
      </c>
      <c r="J481" s="14">
        <f>J480+Table42[[#This Row],[Interest Earned]]</f>
        <v>1799322.9386844924</v>
      </c>
      <c r="K481" s="30">
        <f>Table42[[#This Row],[Ending Balance]]</f>
        <v>1926322.9386844924</v>
      </c>
    </row>
    <row r="482" spans="2:11" x14ac:dyDescent="0.25">
      <c r="B482" s="12">
        <v>469</v>
      </c>
      <c r="C482" s="13">
        <f t="shared" si="22"/>
        <v>58076</v>
      </c>
      <c r="D482" s="13" t="str">
        <f>TEXT(Table42[[#This Row],[Payment Date]],"YYYY")</f>
        <v>2059</v>
      </c>
      <c r="E482" s="14">
        <f t="shared" si="23"/>
        <v>1926322.9386844924</v>
      </c>
      <c r="F482" s="14">
        <f t="shared" si="21"/>
        <v>250</v>
      </c>
      <c r="G482" s="14">
        <f>Table42[[#This Row],[Monthly Contribution]]+Table42[[#This Row],[Beginning Balance]]</f>
        <v>1926572.9386844924</v>
      </c>
      <c r="H482" s="14">
        <f>Table42[[#This Row],[New Balance]]*($E$8/$E$7)</f>
        <v>16054.774489037436</v>
      </c>
      <c r="I482" s="14">
        <f>Table42[[#This Row],[Beginning Balance]]+Table42[[#This Row],[Monthly Contribution]]+Table42[[#This Row],[Interest Earned]]</f>
        <v>1942627.7131735298</v>
      </c>
      <c r="J482" s="14">
        <f>J481+Table42[[#This Row],[Interest Earned]]</f>
        <v>1815377.7131735298</v>
      </c>
      <c r="K482" s="30"/>
    </row>
    <row r="483" spans="2:11" x14ac:dyDescent="0.25">
      <c r="B483" s="12">
        <v>470</v>
      </c>
      <c r="C483" s="13">
        <f t="shared" si="22"/>
        <v>58107</v>
      </c>
      <c r="D483" s="13" t="str">
        <f>TEXT(Table42[[#This Row],[Payment Date]],"YYYY")</f>
        <v>2059</v>
      </c>
      <c r="E483" s="14">
        <f t="shared" si="23"/>
        <v>1942627.7131735298</v>
      </c>
      <c r="F483" s="14">
        <f t="shared" si="21"/>
        <v>250</v>
      </c>
      <c r="G483" s="14">
        <f>Table42[[#This Row],[Monthly Contribution]]+Table42[[#This Row],[Beginning Balance]]</f>
        <v>1942877.7131735298</v>
      </c>
      <c r="H483" s="14">
        <f>Table42[[#This Row],[New Balance]]*($E$8/$E$7)</f>
        <v>16190.647609779415</v>
      </c>
      <c r="I483" s="14">
        <f>Table42[[#This Row],[Beginning Balance]]+Table42[[#This Row],[Monthly Contribution]]+Table42[[#This Row],[Interest Earned]]</f>
        <v>1959068.3607833092</v>
      </c>
      <c r="J483" s="14">
        <f>J482+Table42[[#This Row],[Interest Earned]]</f>
        <v>1831568.3607833092</v>
      </c>
      <c r="K483" s="30"/>
    </row>
    <row r="484" spans="2:11" x14ac:dyDescent="0.25">
      <c r="B484" s="12">
        <v>471</v>
      </c>
      <c r="C484" s="13">
        <f t="shared" si="22"/>
        <v>58135</v>
      </c>
      <c r="D484" s="13" t="str">
        <f>TEXT(Table42[[#This Row],[Payment Date]],"YYYY")</f>
        <v>2059</v>
      </c>
      <c r="E484" s="14">
        <f t="shared" si="23"/>
        <v>1959068.3607833092</v>
      </c>
      <c r="F484" s="14">
        <f t="shared" si="21"/>
        <v>250</v>
      </c>
      <c r="G484" s="14">
        <f>Table42[[#This Row],[Monthly Contribution]]+Table42[[#This Row],[Beginning Balance]]</f>
        <v>1959318.3607833092</v>
      </c>
      <c r="H484" s="14">
        <f>Table42[[#This Row],[New Balance]]*($E$8/$E$7)</f>
        <v>16327.653006527577</v>
      </c>
      <c r="I484" s="14">
        <f>Table42[[#This Row],[Beginning Balance]]+Table42[[#This Row],[Monthly Contribution]]+Table42[[#This Row],[Interest Earned]]</f>
        <v>1975646.0137898368</v>
      </c>
      <c r="J484" s="14">
        <f>J483+Table42[[#This Row],[Interest Earned]]</f>
        <v>1847896.0137898368</v>
      </c>
      <c r="K484" s="30"/>
    </row>
    <row r="485" spans="2:11" x14ac:dyDescent="0.25">
      <c r="B485" s="12">
        <v>472</v>
      </c>
      <c r="C485" s="13">
        <f t="shared" si="22"/>
        <v>58166</v>
      </c>
      <c r="D485" s="13" t="str">
        <f>TEXT(Table42[[#This Row],[Payment Date]],"YYYY")</f>
        <v>2059</v>
      </c>
      <c r="E485" s="14">
        <f t="shared" si="23"/>
        <v>1975646.0137898368</v>
      </c>
      <c r="F485" s="14">
        <f t="shared" si="21"/>
        <v>250</v>
      </c>
      <c r="G485" s="14">
        <f>Table42[[#This Row],[Monthly Contribution]]+Table42[[#This Row],[Beginning Balance]]</f>
        <v>1975896.0137898368</v>
      </c>
      <c r="H485" s="14">
        <f>Table42[[#This Row],[New Balance]]*($E$8/$E$7)</f>
        <v>16465.800114915306</v>
      </c>
      <c r="I485" s="14">
        <f>Table42[[#This Row],[Beginning Balance]]+Table42[[#This Row],[Monthly Contribution]]+Table42[[#This Row],[Interest Earned]]</f>
        <v>1992361.813904752</v>
      </c>
      <c r="J485" s="14">
        <f>J484+Table42[[#This Row],[Interest Earned]]</f>
        <v>1864361.813904752</v>
      </c>
      <c r="K485" s="30"/>
    </row>
    <row r="486" spans="2:11" x14ac:dyDescent="0.25">
      <c r="B486" s="12">
        <v>473</v>
      </c>
      <c r="C486" s="13">
        <f t="shared" si="22"/>
        <v>58196</v>
      </c>
      <c r="D486" s="13" t="str">
        <f>TEXT(Table42[[#This Row],[Payment Date]],"YYYY")</f>
        <v>2059</v>
      </c>
      <c r="E486" s="14">
        <f t="shared" si="23"/>
        <v>1992361.813904752</v>
      </c>
      <c r="F486" s="14">
        <f t="shared" si="21"/>
        <v>250</v>
      </c>
      <c r="G486" s="14">
        <f>Table42[[#This Row],[Monthly Contribution]]+Table42[[#This Row],[Beginning Balance]]</f>
        <v>1992611.813904752</v>
      </c>
      <c r="H486" s="14">
        <f>Table42[[#This Row],[New Balance]]*($E$8/$E$7)</f>
        <v>16605.098449206267</v>
      </c>
      <c r="I486" s="14">
        <f>Table42[[#This Row],[Beginning Balance]]+Table42[[#This Row],[Monthly Contribution]]+Table42[[#This Row],[Interest Earned]]</f>
        <v>2009216.9123539582</v>
      </c>
      <c r="J486" s="14">
        <f>J485+Table42[[#This Row],[Interest Earned]]</f>
        <v>1880966.9123539582</v>
      </c>
      <c r="K486" s="30"/>
    </row>
    <row r="487" spans="2:11" x14ac:dyDescent="0.25">
      <c r="B487" s="12">
        <v>474</v>
      </c>
      <c r="C487" s="13">
        <f t="shared" si="22"/>
        <v>58227</v>
      </c>
      <c r="D487" s="13" t="str">
        <f>TEXT(Table42[[#This Row],[Payment Date]],"YYYY")</f>
        <v>2059</v>
      </c>
      <c r="E487" s="14">
        <f t="shared" si="23"/>
        <v>2009216.9123539582</v>
      </c>
      <c r="F487" s="14">
        <f t="shared" si="21"/>
        <v>250</v>
      </c>
      <c r="G487" s="14">
        <f>Table42[[#This Row],[Monthly Contribution]]+Table42[[#This Row],[Beginning Balance]]</f>
        <v>2009466.9123539582</v>
      </c>
      <c r="H487" s="14">
        <f>Table42[[#This Row],[New Balance]]*($E$8/$E$7)</f>
        <v>16745.557602949651</v>
      </c>
      <c r="I487" s="14">
        <f>Table42[[#This Row],[Beginning Balance]]+Table42[[#This Row],[Monthly Contribution]]+Table42[[#This Row],[Interest Earned]]</f>
        <v>2026212.4699569079</v>
      </c>
      <c r="J487" s="14">
        <f>J486+Table42[[#This Row],[Interest Earned]]</f>
        <v>1897712.4699569079</v>
      </c>
      <c r="K487" s="30"/>
    </row>
    <row r="488" spans="2:11" x14ac:dyDescent="0.25">
      <c r="B488" s="12">
        <v>475</v>
      </c>
      <c r="C488" s="13">
        <f t="shared" si="22"/>
        <v>58257</v>
      </c>
      <c r="D488" s="13" t="str">
        <f>TEXT(Table42[[#This Row],[Payment Date]],"YYYY")</f>
        <v>2059</v>
      </c>
      <c r="E488" s="14">
        <f t="shared" si="23"/>
        <v>2026212.4699569079</v>
      </c>
      <c r="F488" s="14">
        <f t="shared" si="21"/>
        <v>250</v>
      </c>
      <c r="G488" s="14">
        <f>Table42[[#This Row],[Monthly Contribution]]+Table42[[#This Row],[Beginning Balance]]</f>
        <v>2026462.4699569079</v>
      </c>
      <c r="H488" s="14">
        <f>Table42[[#This Row],[New Balance]]*($E$8/$E$7)</f>
        <v>16887.187249640898</v>
      </c>
      <c r="I488" s="14">
        <f>Table42[[#This Row],[Beginning Balance]]+Table42[[#This Row],[Monthly Contribution]]+Table42[[#This Row],[Interest Earned]]</f>
        <v>2043349.6572065488</v>
      </c>
      <c r="J488" s="14">
        <f>J487+Table42[[#This Row],[Interest Earned]]</f>
        <v>1914599.6572065488</v>
      </c>
      <c r="K488" s="30"/>
    </row>
    <row r="489" spans="2:11" x14ac:dyDescent="0.25">
      <c r="B489" s="12">
        <v>476</v>
      </c>
      <c r="C489" s="13">
        <f t="shared" si="22"/>
        <v>58288</v>
      </c>
      <c r="D489" s="13" t="str">
        <f>TEXT(Table42[[#This Row],[Payment Date]],"YYYY")</f>
        <v>2059</v>
      </c>
      <c r="E489" s="14">
        <f t="shared" si="23"/>
        <v>2043349.6572065488</v>
      </c>
      <c r="F489" s="14">
        <f t="shared" si="21"/>
        <v>250</v>
      </c>
      <c r="G489" s="14">
        <f>Table42[[#This Row],[Monthly Contribution]]+Table42[[#This Row],[Beginning Balance]]</f>
        <v>2043599.6572065488</v>
      </c>
      <c r="H489" s="14">
        <f>Table42[[#This Row],[New Balance]]*($E$8/$E$7)</f>
        <v>17029.997143387907</v>
      </c>
      <c r="I489" s="14">
        <f>Table42[[#This Row],[Beginning Balance]]+Table42[[#This Row],[Monthly Contribution]]+Table42[[#This Row],[Interest Earned]]</f>
        <v>2060629.6543499366</v>
      </c>
      <c r="J489" s="14">
        <f>J488+Table42[[#This Row],[Interest Earned]]</f>
        <v>1931629.6543499366</v>
      </c>
      <c r="K489" s="30"/>
    </row>
    <row r="490" spans="2:11" x14ac:dyDescent="0.25">
      <c r="B490" s="12">
        <v>477</v>
      </c>
      <c r="C490" s="13">
        <f t="shared" si="22"/>
        <v>58319</v>
      </c>
      <c r="D490" s="13" t="str">
        <f>TEXT(Table42[[#This Row],[Payment Date]],"YYYY")</f>
        <v>2059</v>
      </c>
      <c r="E490" s="14">
        <f t="shared" si="23"/>
        <v>2060629.6543499366</v>
      </c>
      <c r="F490" s="14">
        <f t="shared" si="21"/>
        <v>250</v>
      </c>
      <c r="G490" s="14">
        <f>Table42[[#This Row],[Monthly Contribution]]+Table42[[#This Row],[Beginning Balance]]</f>
        <v>2060879.6543499366</v>
      </c>
      <c r="H490" s="14">
        <f>Table42[[#This Row],[New Balance]]*($E$8/$E$7)</f>
        <v>17173.997119582804</v>
      </c>
      <c r="I490" s="14">
        <f>Table42[[#This Row],[Beginning Balance]]+Table42[[#This Row],[Monthly Contribution]]+Table42[[#This Row],[Interest Earned]]</f>
        <v>2078053.6514695194</v>
      </c>
      <c r="J490" s="14">
        <f>J489+Table42[[#This Row],[Interest Earned]]</f>
        <v>1948803.6514695194</v>
      </c>
      <c r="K490" s="30"/>
    </row>
    <row r="491" spans="2:11" x14ac:dyDescent="0.25">
      <c r="B491" s="12">
        <v>478</v>
      </c>
      <c r="C491" s="13">
        <f t="shared" si="22"/>
        <v>58349</v>
      </c>
      <c r="D491" s="13" t="str">
        <f>TEXT(Table42[[#This Row],[Payment Date]],"YYYY")</f>
        <v>2059</v>
      </c>
      <c r="E491" s="14">
        <f t="shared" si="23"/>
        <v>2078053.6514695194</v>
      </c>
      <c r="F491" s="14">
        <f t="shared" si="21"/>
        <v>250</v>
      </c>
      <c r="G491" s="14">
        <f>Table42[[#This Row],[Monthly Contribution]]+Table42[[#This Row],[Beginning Balance]]</f>
        <v>2078303.6514695194</v>
      </c>
      <c r="H491" s="14">
        <f>Table42[[#This Row],[New Balance]]*($E$8/$E$7)</f>
        <v>17319.197095579329</v>
      </c>
      <c r="I491" s="14">
        <f>Table42[[#This Row],[Beginning Balance]]+Table42[[#This Row],[Monthly Contribution]]+Table42[[#This Row],[Interest Earned]]</f>
        <v>2095622.8485650986</v>
      </c>
      <c r="J491" s="14">
        <f>J490+Table42[[#This Row],[Interest Earned]]</f>
        <v>1966122.8485650986</v>
      </c>
      <c r="K491" s="30"/>
    </row>
    <row r="492" spans="2:11" x14ac:dyDescent="0.25">
      <c r="B492" s="12">
        <v>479</v>
      </c>
      <c r="C492" s="13">
        <f t="shared" si="22"/>
        <v>58380</v>
      </c>
      <c r="D492" s="13" t="str">
        <f>TEXT(Table42[[#This Row],[Payment Date]],"YYYY")</f>
        <v>2059</v>
      </c>
      <c r="E492" s="14">
        <f t="shared" si="23"/>
        <v>2095622.8485650986</v>
      </c>
      <c r="F492" s="14">
        <f t="shared" si="21"/>
        <v>250</v>
      </c>
      <c r="G492" s="14">
        <f>Table42[[#This Row],[Monthly Contribution]]+Table42[[#This Row],[Beginning Balance]]</f>
        <v>2095872.8485650986</v>
      </c>
      <c r="H492" s="14">
        <f>Table42[[#This Row],[New Balance]]*($E$8/$E$7)</f>
        <v>17465.60707137582</v>
      </c>
      <c r="I492" s="14">
        <f>Table42[[#This Row],[Beginning Balance]]+Table42[[#This Row],[Monthly Contribution]]+Table42[[#This Row],[Interest Earned]]</f>
        <v>2113338.4556364743</v>
      </c>
      <c r="J492" s="14">
        <f>J491+Table42[[#This Row],[Interest Earned]]</f>
        <v>1983588.4556364743</v>
      </c>
      <c r="K492" s="30"/>
    </row>
    <row r="493" spans="2:11" x14ac:dyDescent="0.25">
      <c r="B493" s="12">
        <v>480</v>
      </c>
      <c r="C493" s="13">
        <f t="shared" si="22"/>
        <v>58410</v>
      </c>
      <c r="D493" s="13" t="str">
        <f>TEXT(Table42[[#This Row],[Payment Date]],"YYYY")</f>
        <v>2059</v>
      </c>
      <c r="E493" s="14">
        <f t="shared" si="23"/>
        <v>2113338.4556364743</v>
      </c>
      <c r="F493" s="14">
        <f t="shared" si="21"/>
        <v>250</v>
      </c>
      <c r="G493" s="14">
        <f>Table42[[#This Row],[Monthly Contribution]]+Table42[[#This Row],[Beginning Balance]]</f>
        <v>2113588.4556364743</v>
      </c>
      <c r="H493" s="14">
        <f>Table42[[#This Row],[New Balance]]*($E$8/$E$7)</f>
        <v>17613.237130303951</v>
      </c>
      <c r="I493" s="14">
        <f>Table42[[#This Row],[Beginning Balance]]+Table42[[#This Row],[Monthly Contribution]]+Table42[[#This Row],[Interest Earned]]</f>
        <v>2131201.6927667782</v>
      </c>
      <c r="J493" s="14">
        <f>J492+Table42[[#This Row],[Interest Earned]]</f>
        <v>2001201.6927667782</v>
      </c>
      <c r="K493" s="30">
        <f>Table42[[#This Row],[Ending Balance]]</f>
        <v>2131201.6927667782</v>
      </c>
    </row>
    <row r="494" spans="2:11" x14ac:dyDescent="0.25">
      <c r="B494" s="12">
        <v>481</v>
      </c>
      <c r="C494" s="13">
        <f t="shared" si="22"/>
        <v>58441</v>
      </c>
      <c r="D494" s="13" t="str">
        <f>TEXT(Table42[[#This Row],[Payment Date]],"YYYY")</f>
        <v>2060</v>
      </c>
      <c r="E494" s="14">
        <f t="shared" si="23"/>
        <v>2131201.6927667782</v>
      </c>
      <c r="F494" s="14">
        <f t="shared" si="21"/>
        <v>250</v>
      </c>
      <c r="G494" s="14">
        <f>Table42[[#This Row],[Monthly Contribution]]+Table42[[#This Row],[Beginning Balance]]</f>
        <v>2131451.6927667782</v>
      </c>
      <c r="H494" s="14">
        <f>Table42[[#This Row],[New Balance]]*($E$8/$E$7)</f>
        <v>17762.097439723151</v>
      </c>
      <c r="I494" s="14">
        <f>Table42[[#This Row],[Beginning Balance]]+Table42[[#This Row],[Monthly Contribution]]+Table42[[#This Row],[Interest Earned]]</f>
        <v>2149213.7902065013</v>
      </c>
      <c r="J494" s="14">
        <f>J493+Table42[[#This Row],[Interest Earned]]</f>
        <v>2018963.7902065013</v>
      </c>
      <c r="K494" s="30"/>
    </row>
    <row r="495" spans="2:11" x14ac:dyDescent="0.25">
      <c r="B495" s="12">
        <v>482</v>
      </c>
      <c r="C495" s="13">
        <f t="shared" si="22"/>
        <v>58472</v>
      </c>
      <c r="D495" s="13" t="str">
        <f>TEXT(Table42[[#This Row],[Payment Date]],"YYYY")</f>
        <v>2060</v>
      </c>
      <c r="E495" s="14">
        <f t="shared" si="23"/>
        <v>2149213.7902065013</v>
      </c>
      <c r="F495" s="14">
        <f t="shared" si="21"/>
        <v>250</v>
      </c>
      <c r="G495" s="14">
        <f>Table42[[#This Row],[Monthly Contribution]]+Table42[[#This Row],[Beginning Balance]]</f>
        <v>2149463.7902065013</v>
      </c>
      <c r="H495" s="14">
        <f>Table42[[#This Row],[New Balance]]*($E$8/$E$7)</f>
        <v>17912.198251720845</v>
      </c>
      <c r="I495" s="14">
        <f>Table42[[#This Row],[Beginning Balance]]+Table42[[#This Row],[Monthly Contribution]]+Table42[[#This Row],[Interest Earned]]</f>
        <v>2167375.9884582222</v>
      </c>
      <c r="J495" s="14">
        <f>J494+Table42[[#This Row],[Interest Earned]]</f>
        <v>2036875.988458222</v>
      </c>
      <c r="K495" s="30"/>
    </row>
    <row r="496" spans="2:11" x14ac:dyDescent="0.25">
      <c r="B496" s="12">
        <v>483</v>
      </c>
      <c r="C496" s="13">
        <f t="shared" si="22"/>
        <v>58501</v>
      </c>
      <c r="D496" s="13" t="str">
        <f>TEXT(Table42[[#This Row],[Payment Date]],"YYYY")</f>
        <v>2060</v>
      </c>
      <c r="E496" s="14">
        <f t="shared" si="23"/>
        <v>2167375.9884582222</v>
      </c>
      <c r="F496" s="14">
        <f t="shared" si="21"/>
        <v>250</v>
      </c>
      <c r="G496" s="14">
        <f>Table42[[#This Row],[Monthly Contribution]]+Table42[[#This Row],[Beginning Balance]]</f>
        <v>2167625.9884582222</v>
      </c>
      <c r="H496" s="14">
        <f>Table42[[#This Row],[New Balance]]*($E$8/$E$7)</f>
        <v>18063.549903818519</v>
      </c>
      <c r="I496" s="14">
        <f>Table42[[#This Row],[Beginning Balance]]+Table42[[#This Row],[Monthly Contribution]]+Table42[[#This Row],[Interest Earned]]</f>
        <v>2185689.5383620407</v>
      </c>
      <c r="J496" s="14">
        <f>J495+Table42[[#This Row],[Interest Earned]]</f>
        <v>2054939.5383620404</v>
      </c>
      <c r="K496" s="30"/>
    </row>
    <row r="497" spans="2:11" x14ac:dyDescent="0.25">
      <c r="B497" s="12">
        <v>484</v>
      </c>
      <c r="C497" s="13">
        <f t="shared" si="22"/>
        <v>58532</v>
      </c>
      <c r="D497" s="13" t="str">
        <f>TEXT(Table42[[#This Row],[Payment Date]],"YYYY")</f>
        <v>2060</v>
      </c>
      <c r="E497" s="14">
        <f t="shared" si="23"/>
        <v>2185689.5383620407</v>
      </c>
      <c r="F497" s="14">
        <f t="shared" si="21"/>
        <v>250</v>
      </c>
      <c r="G497" s="14">
        <f>Table42[[#This Row],[Monthly Contribution]]+Table42[[#This Row],[Beginning Balance]]</f>
        <v>2185939.5383620407</v>
      </c>
      <c r="H497" s="14">
        <f>Table42[[#This Row],[New Balance]]*($E$8/$E$7)</f>
        <v>18216.162819683672</v>
      </c>
      <c r="I497" s="14">
        <f>Table42[[#This Row],[Beginning Balance]]+Table42[[#This Row],[Monthly Contribution]]+Table42[[#This Row],[Interest Earned]]</f>
        <v>2204155.7011817242</v>
      </c>
      <c r="J497" s="14">
        <f>J496+Table42[[#This Row],[Interest Earned]]</f>
        <v>2073155.7011817242</v>
      </c>
      <c r="K497" s="30"/>
    </row>
    <row r="498" spans="2:11" x14ac:dyDescent="0.25">
      <c r="B498" s="12">
        <v>485</v>
      </c>
      <c r="C498" s="13">
        <f t="shared" si="22"/>
        <v>58562</v>
      </c>
      <c r="D498" s="13" t="str">
        <f>TEXT(Table42[[#This Row],[Payment Date]],"YYYY")</f>
        <v>2060</v>
      </c>
      <c r="E498" s="14">
        <f t="shared" si="23"/>
        <v>2204155.7011817242</v>
      </c>
      <c r="F498" s="14">
        <f t="shared" si="21"/>
        <v>250</v>
      </c>
      <c r="G498" s="14">
        <f>Table42[[#This Row],[Monthly Contribution]]+Table42[[#This Row],[Beginning Balance]]</f>
        <v>2204405.7011817242</v>
      </c>
      <c r="H498" s="14">
        <f>Table42[[#This Row],[New Balance]]*($E$8/$E$7)</f>
        <v>18370.0475098477</v>
      </c>
      <c r="I498" s="14">
        <f>Table42[[#This Row],[Beginning Balance]]+Table42[[#This Row],[Monthly Contribution]]+Table42[[#This Row],[Interest Earned]]</f>
        <v>2222775.7486915719</v>
      </c>
      <c r="J498" s="14">
        <f>J497+Table42[[#This Row],[Interest Earned]]</f>
        <v>2091525.7486915719</v>
      </c>
      <c r="K498" s="30"/>
    </row>
    <row r="499" spans="2:11" x14ac:dyDescent="0.25">
      <c r="B499" s="12">
        <v>486</v>
      </c>
      <c r="C499" s="13">
        <f t="shared" si="22"/>
        <v>58593</v>
      </c>
      <c r="D499" s="13" t="str">
        <f>TEXT(Table42[[#This Row],[Payment Date]],"YYYY")</f>
        <v>2060</v>
      </c>
      <c r="E499" s="14">
        <f t="shared" si="23"/>
        <v>2222775.7486915719</v>
      </c>
      <c r="F499" s="14">
        <f t="shared" si="21"/>
        <v>250</v>
      </c>
      <c r="G499" s="14">
        <f>Table42[[#This Row],[Monthly Contribution]]+Table42[[#This Row],[Beginning Balance]]</f>
        <v>2223025.7486915719</v>
      </c>
      <c r="H499" s="14">
        <f>Table42[[#This Row],[New Balance]]*($E$8/$E$7)</f>
        <v>18525.214572429766</v>
      </c>
      <c r="I499" s="14">
        <f>Table42[[#This Row],[Beginning Balance]]+Table42[[#This Row],[Monthly Contribution]]+Table42[[#This Row],[Interest Earned]]</f>
        <v>2241550.9632640015</v>
      </c>
      <c r="J499" s="14">
        <f>J498+Table42[[#This Row],[Interest Earned]]</f>
        <v>2110050.9632640015</v>
      </c>
      <c r="K499" s="30"/>
    </row>
    <row r="500" spans="2:11" x14ac:dyDescent="0.25">
      <c r="B500" s="12">
        <v>487</v>
      </c>
      <c r="C500" s="13">
        <f t="shared" si="22"/>
        <v>58623</v>
      </c>
      <c r="D500" s="13" t="str">
        <f>TEXT(Table42[[#This Row],[Payment Date]],"YYYY")</f>
        <v>2060</v>
      </c>
      <c r="E500" s="14">
        <f t="shared" si="23"/>
        <v>2241550.9632640015</v>
      </c>
      <c r="F500" s="14">
        <f t="shared" si="21"/>
        <v>250</v>
      </c>
      <c r="G500" s="14">
        <f>Table42[[#This Row],[Monthly Contribution]]+Table42[[#This Row],[Beginning Balance]]</f>
        <v>2241800.9632640015</v>
      </c>
      <c r="H500" s="14">
        <f>Table42[[#This Row],[New Balance]]*($E$8/$E$7)</f>
        <v>18681.67469386668</v>
      </c>
      <c r="I500" s="14">
        <f>Table42[[#This Row],[Beginning Balance]]+Table42[[#This Row],[Monthly Contribution]]+Table42[[#This Row],[Interest Earned]]</f>
        <v>2260482.6379578682</v>
      </c>
      <c r="J500" s="14">
        <f>J499+Table42[[#This Row],[Interest Earned]]</f>
        <v>2128732.6379578682</v>
      </c>
      <c r="K500" s="30"/>
    </row>
    <row r="501" spans="2:11" x14ac:dyDescent="0.25">
      <c r="B501" s="12">
        <v>488</v>
      </c>
      <c r="C501" s="13">
        <f t="shared" si="22"/>
        <v>58654</v>
      </c>
      <c r="D501" s="13" t="str">
        <f>TEXT(Table42[[#This Row],[Payment Date]],"YYYY")</f>
        <v>2060</v>
      </c>
      <c r="E501" s="14">
        <f t="shared" si="23"/>
        <v>2260482.6379578682</v>
      </c>
      <c r="F501" s="14">
        <f t="shared" si="21"/>
        <v>250</v>
      </c>
      <c r="G501" s="14">
        <f>Table42[[#This Row],[Monthly Contribution]]+Table42[[#This Row],[Beginning Balance]]</f>
        <v>2260732.6379578682</v>
      </c>
      <c r="H501" s="14">
        <f>Table42[[#This Row],[New Balance]]*($E$8/$E$7)</f>
        <v>18839.438649648902</v>
      </c>
      <c r="I501" s="14">
        <f>Table42[[#This Row],[Beginning Balance]]+Table42[[#This Row],[Monthly Contribution]]+Table42[[#This Row],[Interest Earned]]</f>
        <v>2279572.076607517</v>
      </c>
      <c r="J501" s="14">
        <f>J500+Table42[[#This Row],[Interest Earned]]</f>
        <v>2147572.076607517</v>
      </c>
      <c r="K501" s="30"/>
    </row>
    <row r="502" spans="2:11" x14ac:dyDescent="0.25">
      <c r="B502" s="12">
        <v>489</v>
      </c>
      <c r="C502" s="13">
        <f t="shared" si="22"/>
        <v>58685</v>
      </c>
      <c r="D502" s="13" t="str">
        <f>TEXT(Table42[[#This Row],[Payment Date]],"YYYY")</f>
        <v>2060</v>
      </c>
      <c r="E502" s="14">
        <f t="shared" si="23"/>
        <v>2279572.076607517</v>
      </c>
      <c r="F502" s="14">
        <f t="shared" si="21"/>
        <v>250</v>
      </c>
      <c r="G502" s="14">
        <f>Table42[[#This Row],[Monthly Contribution]]+Table42[[#This Row],[Beginning Balance]]</f>
        <v>2279822.076607517</v>
      </c>
      <c r="H502" s="14">
        <f>Table42[[#This Row],[New Balance]]*($E$8/$E$7)</f>
        <v>18998.51730506264</v>
      </c>
      <c r="I502" s="14">
        <f>Table42[[#This Row],[Beginning Balance]]+Table42[[#This Row],[Monthly Contribution]]+Table42[[#This Row],[Interest Earned]]</f>
        <v>2298820.5939125796</v>
      </c>
      <c r="J502" s="14">
        <f>J501+Table42[[#This Row],[Interest Earned]]</f>
        <v>2166570.5939125796</v>
      </c>
      <c r="K502" s="30"/>
    </row>
    <row r="503" spans="2:11" x14ac:dyDescent="0.25">
      <c r="B503" s="12">
        <v>490</v>
      </c>
      <c r="C503" s="13">
        <f t="shared" si="22"/>
        <v>58715</v>
      </c>
      <c r="D503" s="13" t="str">
        <f>TEXT(Table42[[#This Row],[Payment Date]],"YYYY")</f>
        <v>2060</v>
      </c>
      <c r="E503" s="14">
        <f t="shared" si="23"/>
        <v>2298820.5939125796</v>
      </c>
      <c r="F503" s="14">
        <f t="shared" si="21"/>
        <v>250</v>
      </c>
      <c r="G503" s="14">
        <f>Table42[[#This Row],[Monthly Contribution]]+Table42[[#This Row],[Beginning Balance]]</f>
        <v>2299070.5939125796</v>
      </c>
      <c r="H503" s="14">
        <f>Table42[[#This Row],[New Balance]]*($E$8/$E$7)</f>
        <v>19158.921615938161</v>
      </c>
      <c r="I503" s="14">
        <f>Table42[[#This Row],[Beginning Balance]]+Table42[[#This Row],[Monthly Contribution]]+Table42[[#This Row],[Interest Earned]]</f>
        <v>2318229.5155285178</v>
      </c>
      <c r="J503" s="14">
        <f>J502+Table42[[#This Row],[Interest Earned]]</f>
        <v>2185729.5155285178</v>
      </c>
      <c r="K503" s="30"/>
    </row>
    <row r="504" spans="2:11" x14ac:dyDescent="0.25">
      <c r="B504" s="12">
        <v>491</v>
      </c>
      <c r="C504" s="13">
        <f t="shared" si="22"/>
        <v>58746</v>
      </c>
      <c r="D504" s="13" t="str">
        <f>TEXT(Table42[[#This Row],[Payment Date]],"YYYY")</f>
        <v>2060</v>
      </c>
      <c r="E504" s="14">
        <f t="shared" si="23"/>
        <v>2318229.5155285178</v>
      </c>
      <c r="F504" s="14">
        <f t="shared" si="21"/>
        <v>250</v>
      </c>
      <c r="G504" s="14">
        <f>Table42[[#This Row],[Monthly Contribution]]+Table42[[#This Row],[Beginning Balance]]</f>
        <v>2318479.5155285178</v>
      </c>
      <c r="H504" s="14">
        <f>Table42[[#This Row],[New Balance]]*($E$8/$E$7)</f>
        <v>19320.662629404316</v>
      </c>
      <c r="I504" s="14">
        <f>Table42[[#This Row],[Beginning Balance]]+Table42[[#This Row],[Monthly Contribution]]+Table42[[#This Row],[Interest Earned]]</f>
        <v>2337800.1781579219</v>
      </c>
      <c r="J504" s="14">
        <f>J503+Table42[[#This Row],[Interest Earned]]</f>
        <v>2205050.1781579219</v>
      </c>
      <c r="K504" s="30"/>
    </row>
    <row r="505" spans="2:11" x14ac:dyDescent="0.25">
      <c r="B505" s="12">
        <v>492</v>
      </c>
      <c r="C505" s="13">
        <f t="shared" si="22"/>
        <v>58776</v>
      </c>
      <c r="D505" s="13" t="str">
        <f>TEXT(Table42[[#This Row],[Payment Date]],"YYYY")</f>
        <v>2060</v>
      </c>
      <c r="E505" s="14">
        <f t="shared" si="23"/>
        <v>2337800.1781579219</v>
      </c>
      <c r="F505" s="14">
        <f t="shared" si="21"/>
        <v>250</v>
      </c>
      <c r="G505" s="14">
        <f>Table42[[#This Row],[Monthly Contribution]]+Table42[[#This Row],[Beginning Balance]]</f>
        <v>2338050.1781579219</v>
      </c>
      <c r="H505" s="14">
        <f>Table42[[#This Row],[New Balance]]*($E$8/$E$7)</f>
        <v>19483.75148464935</v>
      </c>
      <c r="I505" s="14">
        <f>Table42[[#This Row],[Beginning Balance]]+Table42[[#This Row],[Monthly Contribution]]+Table42[[#This Row],[Interest Earned]]</f>
        <v>2357533.9296425711</v>
      </c>
      <c r="J505" s="14">
        <f>J504+Table42[[#This Row],[Interest Earned]]</f>
        <v>2224533.9296425711</v>
      </c>
      <c r="K505" s="30">
        <f>Table42[[#This Row],[Ending Balance]]</f>
        <v>2357533.9296425711</v>
      </c>
    </row>
    <row r="506" spans="2:11" x14ac:dyDescent="0.25">
      <c r="B506" s="12">
        <v>493</v>
      </c>
      <c r="C506" s="13">
        <f t="shared" si="22"/>
        <v>58807</v>
      </c>
      <c r="D506" s="13" t="str">
        <f>TEXT(Table42[[#This Row],[Payment Date]],"YYYY")</f>
        <v>2061</v>
      </c>
      <c r="E506" s="14">
        <f t="shared" si="23"/>
        <v>2357533.9296425711</v>
      </c>
      <c r="F506" s="14">
        <f t="shared" si="21"/>
        <v>250</v>
      </c>
      <c r="G506" s="14">
        <f>Table42[[#This Row],[Monthly Contribution]]+Table42[[#This Row],[Beginning Balance]]</f>
        <v>2357783.9296425711</v>
      </c>
      <c r="H506" s="14">
        <f>Table42[[#This Row],[New Balance]]*($E$8/$E$7)</f>
        <v>19648.199413688093</v>
      </c>
      <c r="I506" s="14">
        <f>Table42[[#This Row],[Beginning Balance]]+Table42[[#This Row],[Monthly Contribution]]+Table42[[#This Row],[Interest Earned]]</f>
        <v>2377432.1290562591</v>
      </c>
      <c r="J506" s="14">
        <f>J505+Table42[[#This Row],[Interest Earned]]</f>
        <v>2244182.1290562591</v>
      </c>
      <c r="K506" s="30"/>
    </row>
    <row r="507" spans="2:11" x14ac:dyDescent="0.25">
      <c r="B507" s="12">
        <v>494</v>
      </c>
      <c r="C507" s="13">
        <f t="shared" si="22"/>
        <v>58838</v>
      </c>
      <c r="D507" s="13" t="str">
        <f>TEXT(Table42[[#This Row],[Payment Date]],"YYYY")</f>
        <v>2061</v>
      </c>
      <c r="E507" s="14">
        <f t="shared" si="23"/>
        <v>2377432.1290562591</v>
      </c>
      <c r="F507" s="14">
        <f t="shared" si="21"/>
        <v>250</v>
      </c>
      <c r="G507" s="14">
        <f>Table42[[#This Row],[Monthly Contribution]]+Table42[[#This Row],[Beginning Balance]]</f>
        <v>2377682.1290562591</v>
      </c>
      <c r="H507" s="14">
        <f>Table42[[#This Row],[New Balance]]*($E$8/$E$7)</f>
        <v>19814.017742135493</v>
      </c>
      <c r="I507" s="14">
        <f>Table42[[#This Row],[Beginning Balance]]+Table42[[#This Row],[Monthly Contribution]]+Table42[[#This Row],[Interest Earned]]</f>
        <v>2397496.1467983946</v>
      </c>
      <c r="J507" s="14">
        <f>J506+Table42[[#This Row],[Interest Earned]]</f>
        <v>2263996.1467983946</v>
      </c>
      <c r="K507" s="30"/>
    </row>
    <row r="508" spans="2:11" x14ac:dyDescent="0.25">
      <c r="B508" s="12">
        <v>495</v>
      </c>
      <c r="C508" s="13">
        <f t="shared" si="22"/>
        <v>58866</v>
      </c>
      <c r="D508" s="13" t="str">
        <f>TEXT(Table42[[#This Row],[Payment Date]],"YYYY")</f>
        <v>2061</v>
      </c>
      <c r="E508" s="14">
        <f t="shared" si="23"/>
        <v>2397496.1467983946</v>
      </c>
      <c r="F508" s="14">
        <f t="shared" si="21"/>
        <v>250</v>
      </c>
      <c r="G508" s="14">
        <f>Table42[[#This Row],[Monthly Contribution]]+Table42[[#This Row],[Beginning Balance]]</f>
        <v>2397746.1467983946</v>
      </c>
      <c r="H508" s="14">
        <f>Table42[[#This Row],[New Balance]]*($E$8/$E$7)</f>
        <v>19981.217889986623</v>
      </c>
      <c r="I508" s="14">
        <f>Table42[[#This Row],[Beginning Balance]]+Table42[[#This Row],[Monthly Contribution]]+Table42[[#This Row],[Interest Earned]]</f>
        <v>2417727.3646883811</v>
      </c>
      <c r="J508" s="14">
        <f>J507+Table42[[#This Row],[Interest Earned]]</f>
        <v>2283977.3646883811</v>
      </c>
      <c r="K508" s="30"/>
    </row>
    <row r="509" spans="2:11" x14ac:dyDescent="0.25">
      <c r="B509" s="12">
        <v>496</v>
      </c>
      <c r="C509" s="13">
        <f t="shared" si="22"/>
        <v>58897</v>
      </c>
      <c r="D509" s="13" t="str">
        <f>TEXT(Table42[[#This Row],[Payment Date]],"YYYY")</f>
        <v>2061</v>
      </c>
      <c r="E509" s="14">
        <f t="shared" si="23"/>
        <v>2417727.3646883811</v>
      </c>
      <c r="F509" s="14">
        <f t="shared" si="21"/>
        <v>250</v>
      </c>
      <c r="G509" s="14">
        <f>Table42[[#This Row],[Monthly Contribution]]+Table42[[#This Row],[Beginning Balance]]</f>
        <v>2417977.3646883811</v>
      </c>
      <c r="H509" s="14">
        <f>Table42[[#This Row],[New Balance]]*($E$8/$E$7)</f>
        <v>20149.811372403175</v>
      </c>
      <c r="I509" s="14">
        <f>Table42[[#This Row],[Beginning Balance]]+Table42[[#This Row],[Monthly Contribution]]+Table42[[#This Row],[Interest Earned]]</f>
        <v>2438127.1760607841</v>
      </c>
      <c r="J509" s="14">
        <f>J508+Table42[[#This Row],[Interest Earned]]</f>
        <v>2304127.1760607841</v>
      </c>
      <c r="K509" s="30"/>
    </row>
    <row r="510" spans="2:11" x14ac:dyDescent="0.25">
      <c r="B510" s="12">
        <v>497</v>
      </c>
      <c r="C510" s="13">
        <f t="shared" si="22"/>
        <v>58927</v>
      </c>
      <c r="D510" s="13" t="str">
        <f>TEXT(Table42[[#This Row],[Payment Date]],"YYYY")</f>
        <v>2061</v>
      </c>
      <c r="E510" s="14">
        <f t="shared" si="23"/>
        <v>2438127.1760607841</v>
      </c>
      <c r="F510" s="14">
        <f t="shared" si="21"/>
        <v>250</v>
      </c>
      <c r="G510" s="14">
        <f>Table42[[#This Row],[Monthly Contribution]]+Table42[[#This Row],[Beginning Balance]]</f>
        <v>2438377.1760607841</v>
      </c>
      <c r="H510" s="14">
        <f>Table42[[#This Row],[New Balance]]*($E$8/$E$7)</f>
        <v>20319.809800506533</v>
      </c>
      <c r="I510" s="14">
        <f>Table42[[#This Row],[Beginning Balance]]+Table42[[#This Row],[Monthly Contribution]]+Table42[[#This Row],[Interest Earned]]</f>
        <v>2458696.9858612907</v>
      </c>
      <c r="J510" s="14">
        <f>J509+Table42[[#This Row],[Interest Earned]]</f>
        <v>2324446.9858612907</v>
      </c>
      <c r="K510" s="30"/>
    </row>
    <row r="511" spans="2:11" x14ac:dyDescent="0.25">
      <c r="B511" s="12">
        <v>498</v>
      </c>
      <c r="C511" s="13">
        <f t="shared" si="22"/>
        <v>58958</v>
      </c>
      <c r="D511" s="13" t="str">
        <f>TEXT(Table42[[#This Row],[Payment Date]],"YYYY")</f>
        <v>2061</v>
      </c>
      <c r="E511" s="14">
        <f t="shared" si="23"/>
        <v>2458696.9858612907</v>
      </c>
      <c r="F511" s="14">
        <f t="shared" si="21"/>
        <v>250</v>
      </c>
      <c r="G511" s="14">
        <f>Table42[[#This Row],[Monthly Contribution]]+Table42[[#This Row],[Beginning Balance]]</f>
        <v>2458946.9858612907</v>
      </c>
      <c r="H511" s="14">
        <f>Table42[[#This Row],[New Balance]]*($E$8/$E$7)</f>
        <v>20491.224882177423</v>
      </c>
      <c r="I511" s="14">
        <f>Table42[[#This Row],[Beginning Balance]]+Table42[[#This Row],[Monthly Contribution]]+Table42[[#This Row],[Interest Earned]]</f>
        <v>2479438.2107434683</v>
      </c>
      <c r="J511" s="14">
        <f>J510+Table42[[#This Row],[Interest Earned]]</f>
        <v>2344938.2107434683</v>
      </c>
      <c r="K511" s="30"/>
    </row>
    <row r="512" spans="2:11" x14ac:dyDescent="0.25">
      <c r="B512" s="12">
        <v>499</v>
      </c>
      <c r="C512" s="13">
        <f t="shared" si="22"/>
        <v>58988</v>
      </c>
      <c r="D512" s="13" t="str">
        <f>TEXT(Table42[[#This Row],[Payment Date]],"YYYY")</f>
        <v>2061</v>
      </c>
      <c r="E512" s="14">
        <f t="shared" si="23"/>
        <v>2479438.2107434683</v>
      </c>
      <c r="F512" s="14">
        <f t="shared" si="21"/>
        <v>250</v>
      </c>
      <c r="G512" s="14">
        <f>Table42[[#This Row],[Monthly Contribution]]+Table42[[#This Row],[Beginning Balance]]</f>
        <v>2479688.2107434683</v>
      </c>
      <c r="H512" s="14">
        <f>Table42[[#This Row],[New Balance]]*($E$8/$E$7)</f>
        <v>20664.068422862234</v>
      </c>
      <c r="I512" s="14">
        <f>Table42[[#This Row],[Beginning Balance]]+Table42[[#This Row],[Monthly Contribution]]+Table42[[#This Row],[Interest Earned]]</f>
        <v>2500352.2791663306</v>
      </c>
      <c r="J512" s="14">
        <f>J511+Table42[[#This Row],[Interest Earned]]</f>
        <v>2365602.2791663306</v>
      </c>
      <c r="K512" s="30"/>
    </row>
    <row r="513" spans="2:11" x14ac:dyDescent="0.25">
      <c r="B513" s="12">
        <v>500</v>
      </c>
      <c r="C513" s="13">
        <f t="shared" si="22"/>
        <v>59019</v>
      </c>
      <c r="D513" s="13" t="str">
        <f>TEXT(Table42[[#This Row],[Payment Date]],"YYYY")</f>
        <v>2061</v>
      </c>
      <c r="E513" s="14">
        <f t="shared" si="23"/>
        <v>2500352.2791663306</v>
      </c>
      <c r="F513" s="14">
        <f t="shared" si="21"/>
        <v>250</v>
      </c>
      <c r="G513" s="14">
        <f>Table42[[#This Row],[Monthly Contribution]]+Table42[[#This Row],[Beginning Balance]]</f>
        <v>2500602.2791663306</v>
      </c>
      <c r="H513" s="14">
        <f>Table42[[#This Row],[New Balance]]*($E$8/$E$7)</f>
        <v>20838.352326386088</v>
      </c>
      <c r="I513" s="14">
        <f>Table42[[#This Row],[Beginning Balance]]+Table42[[#This Row],[Monthly Contribution]]+Table42[[#This Row],[Interest Earned]]</f>
        <v>2521440.6314927167</v>
      </c>
      <c r="J513" s="14">
        <f>J512+Table42[[#This Row],[Interest Earned]]</f>
        <v>2386440.6314927167</v>
      </c>
      <c r="K513" s="30"/>
    </row>
    <row r="514" spans="2:11" x14ac:dyDescent="0.25">
      <c r="B514" s="12">
        <v>501</v>
      </c>
      <c r="C514" s="13">
        <f t="shared" si="22"/>
        <v>59050</v>
      </c>
      <c r="D514" s="13" t="str">
        <f>TEXT(Table42[[#This Row],[Payment Date]],"YYYY")</f>
        <v>2061</v>
      </c>
      <c r="E514" s="14">
        <f t="shared" si="23"/>
        <v>2521440.6314927167</v>
      </c>
      <c r="F514" s="14">
        <f t="shared" si="21"/>
        <v>250</v>
      </c>
      <c r="G514" s="14">
        <f>Table42[[#This Row],[Monthly Contribution]]+Table42[[#This Row],[Beginning Balance]]</f>
        <v>2521690.6314927167</v>
      </c>
      <c r="H514" s="14">
        <f>Table42[[#This Row],[New Balance]]*($E$8/$E$7)</f>
        <v>21014.088595772639</v>
      </c>
      <c r="I514" s="14">
        <f>Table42[[#This Row],[Beginning Balance]]+Table42[[#This Row],[Monthly Contribution]]+Table42[[#This Row],[Interest Earned]]</f>
        <v>2542704.7200884894</v>
      </c>
      <c r="J514" s="14">
        <f>J513+Table42[[#This Row],[Interest Earned]]</f>
        <v>2407454.7200884894</v>
      </c>
      <c r="K514" s="30"/>
    </row>
    <row r="515" spans="2:11" x14ac:dyDescent="0.25">
      <c r="B515" s="12">
        <v>502</v>
      </c>
      <c r="C515" s="13">
        <f t="shared" si="22"/>
        <v>59080</v>
      </c>
      <c r="D515" s="13" t="str">
        <f>TEXT(Table42[[#This Row],[Payment Date]],"YYYY")</f>
        <v>2061</v>
      </c>
      <c r="E515" s="14">
        <f t="shared" si="23"/>
        <v>2542704.7200884894</v>
      </c>
      <c r="F515" s="14">
        <f t="shared" si="21"/>
        <v>250</v>
      </c>
      <c r="G515" s="14">
        <f>Table42[[#This Row],[Monthly Contribution]]+Table42[[#This Row],[Beginning Balance]]</f>
        <v>2542954.7200884894</v>
      </c>
      <c r="H515" s="14">
        <f>Table42[[#This Row],[New Balance]]*($E$8/$E$7)</f>
        <v>21191.289334070745</v>
      </c>
      <c r="I515" s="14">
        <f>Table42[[#This Row],[Beginning Balance]]+Table42[[#This Row],[Monthly Contribution]]+Table42[[#This Row],[Interest Earned]]</f>
        <v>2564146.0094225602</v>
      </c>
      <c r="J515" s="14">
        <f>J514+Table42[[#This Row],[Interest Earned]]</f>
        <v>2428646.0094225602</v>
      </c>
      <c r="K515" s="30"/>
    </row>
    <row r="516" spans="2:11" x14ac:dyDescent="0.25">
      <c r="B516" s="12">
        <v>503</v>
      </c>
      <c r="C516" s="13">
        <f t="shared" si="22"/>
        <v>59111</v>
      </c>
      <c r="D516" s="13" t="str">
        <f>TEXT(Table42[[#This Row],[Payment Date]],"YYYY")</f>
        <v>2061</v>
      </c>
      <c r="E516" s="14">
        <f t="shared" si="23"/>
        <v>2564146.0094225602</v>
      </c>
      <c r="F516" s="14">
        <f t="shared" si="21"/>
        <v>250</v>
      </c>
      <c r="G516" s="14">
        <f>Table42[[#This Row],[Monthly Contribution]]+Table42[[#This Row],[Beginning Balance]]</f>
        <v>2564396.0094225602</v>
      </c>
      <c r="H516" s="14">
        <f>Table42[[#This Row],[New Balance]]*($E$8/$E$7)</f>
        <v>21369.966745188001</v>
      </c>
      <c r="I516" s="14">
        <f>Table42[[#This Row],[Beginning Balance]]+Table42[[#This Row],[Monthly Contribution]]+Table42[[#This Row],[Interest Earned]]</f>
        <v>2585765.9761677482</v>
      </c>
      <c r="J516" s="14">
        <f>J515+Table42[[#This Row],[Interest Earned]]</f>
        <v>2450015.9761677482</v>
      </c>
      <c r="K516" s="30"/>
    </row>
    <row r="517" spans="2:11" x14ac:dyDescent="0.25">
      <c r="B517" s="12">
        <v>504</v>
      </c>
      <c r="C517" s="13">
        <f t="shared" si="22"/>
        <v>59141</v>
      </c>
      <c r="D517" s="13" t="str">
        <f>TEXT(Table42[[#This Row],[Payment Date]],"YYYY")</f>
        <v>2061</v>
      </c>
      <c r="E517" s="14">
        <f t="shared" si="23"/>
        <v>2585765.9761677482</v>
      </c>
      <c r="F517" s="14">
        <f t="shared" si="21"/>
        <v>250</v>
      </c>
      <c r="G517" s="14">
        <f>Table42[[#This Row],[Monthly Contribution]]+Table42[[#This Row],[Beginning Balance]]</f>
        <v>2586015.9761677482</v>
      </c>
      <c r="H517" s="14">
        <f>Table42[[#This Row],[New Balance]]*($E$8/$E$7)</f>
        <v>21550.133134731233</v>
      </c>
      <c r="I517" s="14">
        <f>Table42[[#This Row],[Beginning Balance]]+Table42[[#This Row],[Monthly Contribution]]+Table42[[#This Row],[Interest Earned]]</f>
        <v>2607566.1093024793</v>
      </c>
      <c r="J517" s="14">
        <f>J516+Table42[[#This Row],[Interest Earned]]</f>
        <v>2471566.1093024793</v>
      </c>
      <c r="K517" s="30">
        <f>Table42[[#This Row],[Ending Balance]]</f>
        <v>2607566.1093024793</v>
      </c>
    </row>
    <row r="518" spans="2:11" x14ac:dyDescent="0.25">
      <c r="B518" s="12">
        <v>505</v>
      </c>
      <c r="C518" s="13">
        <f t="shared" si="22"/>
        <v>59172</v>
      </c>
      <c r="D518" s="13" t="str">
        <f>TEXT(Table42[[#This Row],[Payment Date]],"YYYY")</f>
        <v>2062</v>
      </c>
      <c r="E518" s="14">
        <f t="shared" si="23"/>
        <v>2607566.1093024793</v>
      </c>
      <c r="F518" s="14">
        <f t="shared" si="21"/>
        <v>250</v>
      </c>
      <c r="G518" s="14">
        <f>Table42[[#This Row],[Monthly Contribution]]+Table42[[#This Row],[Beginning Balance]]</f>
        <v>2607816.1093024793</v>
      </c>
      <c r="H518" s="14">
        <f>Table42[[#This Row],[New Balance]]*($E$8/$E$7)</f>
        <v>21731.800910853995</v>
      </c>
      <c r="I518" s="14">
        <f>Table42[[#This Row],[Beginning Balance]]+Table42[[#This Row],[Monthly Contribution]]+Table42[[#This Row],[Interest Earned]]</f>
        <v>2629547.9102133331</v>
      </c>
      <c r="J518" s="14">
        <f>J517+Table42[[#This Row],[Interest Earned]]</f>
        <v>2493297.9102133331</v>
      </c>
      <c r="K518" s="30"/>
    </row>
    <row r="519" spans="2:11" x14ac:dyDescent="0.25">
      <c r="B519" s="12">
        <v>506</v>
      </c>
      <c r="C519" s="13">
        <f t="shared" si="22"/>
        <v>59203</v>
      </c>
      <c r="D519" s="13" t="str">
        <f>TEXT(Table42[[#This Row],[Payment Date]],"YYYY")</f>
        <v>2062</v>
      </c>
      <c r="E519" s="14">
        <f t="shared" si="23"/>
        <v>2629547.9102133331</v>
      </c>
      <c r="F519" s="14">
        <f t="shared" si="21"/>
        <v>250</v>
      </c>
      <c r="G519" s="14">
        <f>Table42[[#This Row],[Monthly Contribution]]+Table42[[#This Row],[Beginning Balance]]</f>
        <v>2629797.9102133331</v>
      </c>
      <c r="H519" s="14">
        <f>Table42[[#This Row],[New Balance]]*($E$8/$E$7)</f>
        <v>21914.982585111109</v>
      </c>
      <c r="I519" s="14">
        <f>Table42[[#This Row],[Beginning Balance]]+Table42[[#This Row],[Monthly Contribution]]+Table42[[#This Row],[Interest Earned]]</f>
        <v>2651712.8927984443</v>
      </c>
      <c r="J519" s="14">
        <f>J518+Table42[[#This Row],[Interest Earned]]</f>
        <v>2515212.8927984443</v>
      </c>
      <c r="K519" s="30"/>
    </row>
    <row r="520" spans="2:11" x14ac:dyDescent="0.25">
      <c r="B520" s="12">
        <v>507</v>
      </c>
      <c r="C520" s="13">
        <f t="shared" si="22"/>
        <v>59231</v>
      </c>
      <c r="D520" s="13" t="str">
        <f>TEXT(Table42[[#This Row],[Payment Date]],"YYYY")</f>
        <v>2062</v>
      </c>
      <c r="E520" s="14">
        <f t="shared" si="23"/>
        <v>2651712.8927984443</v>
      </c>
      <c r="F520" s="14">
        <f t="shared" si="21"/>
        <v>250</v>
      </c>
      <c r="G520" s="14">
        <f>Table42[[#This Row],[Monthly Contribution]]+Table42[[#This Row],[Beginning Balance]]</f>
        <v>2651962.8927984443</v>
      </c>
      <c r="H520" s="14">
        <f>Table42[[#This Row],[New Balance]]*($E$8/$E$7)</f>
        <v>22099.69077332037</v>
      </c>
      <c r="I520" s="14">
        <f>Table42[[#This Row],[Beginning Balance]]+Table42[[#This Row],[Monthly Contribution]]+Table42[[#This Row],[Interest Earned]]</f>
        <v>2674062.5835717646</v>
      </c>
      <c r="J520" s="14">
        <f>J519+Table42[[#This Row],[Interest Earned]]</f>
        <v>2537312.5835717646</v>
      </c>
      <c r="K520" s="30"/>
    </row>
    <row r="521" spans="2:11" x14ac:dyDescent="0.25">
      <c r="B521" s="12">
        <v>508</v>
      </c>
      <c r="C521" s="13">
        <f t="shared" si="22"/>
        <v>59262</v>
      </c>
      <c r="D521" s="13" t="str">
        <f>TEXT(Table42[[#This Row],[Payment Date]],"YYYY")</f>
        <v>2062</v>
      </c>
      <c r="E521" s="14">
        <f t="shared" si="23"/>
        <v>2674062.5835717646</v>
      </c>
      <c r="F521" s="14">
        <f t="shared" si="21"/>
        <v>250</v>
      </c>
      <c r="G521" s="14">
        <f>Table42[[#This Row],[Monthly Contribution]]+Table42[[#This Row],[Beginning Balance]]</f>
        <v>2674312.5835717646</v>
      </c>
      <c r="H521" s="14">
        <f>Table42[[#This Row],[New Balance]]*($E$8/$E$7)</f>
        <v>22285.938196431372</v>
      </c>
      <c r="I521" s="14">
        <f>Table42[[#This Row],[Beginning Balance]]+Table42[[#This Row],[Monthly Contribution]]+Table42[[#This Row],[Interest Earned]]</f>
        <v>2696598.521768196</v>
      </c>
      <c r="J521" s="14">
        <f>J520+Table42[[#This Row],[Interest Earned]]</f>
        <v>2559598.521768196</v>
      </c>
      <c r="K521" s="30"/>
    </row>
    <row r="522" spans="2:11" x14ac:dyDescent="0.25">
      <c r="B522" s="12">
        <v>509</v>
      </c>
      <c r="C522" s="13">
        <f t="shared" si="22"/>
        <v>59292</v>
      </c>
      <c r="D522" s="13" t="str">
        <f>TEXT(Table42[[#This Row],[Payment Date]],"YYYY")</f>
        <v>2062</v>
      </c>
      <c r="E522" s="14">
        <f t="shared" si="23"/>
        <v>2696598.521768196</v>
      </c>
      <c r="F522" s="14">
        <f t="shared" si="21"/>
        <v>250</v>
      </c>
      <c r="G522" s="14">
        <f>Table42[[#This Row],[Monthly Contribution]]+Table42[[#This Row],[Beginning Balance]]</f>
        <v>2696848.521768196</v>
      </c>
      <c r="H522" s="14">
        <f>Table42[[#This Row],[New Balance]]*($E$8/$E$7)</f>
        <v>22473.737681401632</v>
      </c>
      <c r="I522" s="14">
        <f>Table42[[#This Row],[Beginning Balance]]+Table42[[#This Row],[Monthly Contribution]]+Table42[[#This Row],[Interest Earned]]</f>
        <v>2719322.2594495974</v>
      </c>
      <c r="J522" s="14">
        <f>J521+Table42[[#This Row],[Interest Earned]]</f>
        <v>2582072.2594495974</v>
      </c>
      <c r="K522" s="30"/>
    </row>
    <row r="523" spans="2:11" x14ac:dyDescent="0.25">
      <c r="B523" s="12">
        <v>510</v>
      </c>
      <c r="C523" s="13">
        <f t="shared" si="22"/>
        <v>59323</v>
      </c>
      <c r="D523" s="13" t="str">
        <f>TEXT(Table42[[#This Row],[Payment Date]],"YYYY")</f>
        <v>2062</v>
      </c>
      <c r="E523" s="14">
        <f t="shared" si="23"/>
        <v>2719322.2594495974</v>
      </c>
      <c r="F523" s="14">
        <f t="shared" si="21"/>
        <v>250</v>
      </c>
      <c r="G523" s="14">
        <f>Table42[[#This Row],[Monthly Contribution]]+Table42[[#This Row],[Beginning Balance]]</f>
        <v>2719572.2594495974</v>
      </c>
      <c r="H523" s="14">
        <f>Table42[[#This Row],[New Balance]]*($E$8/$E$7)</f>
        <v>22663.10216207998</v>
      </c>
      <c r="I523" s="14">
        <f>Table42[[#This Row],[Beginning Balance]]+Table42[[#This Row],[Monthly Contribution]]+Table42[[#This Row],[Interest Earned]]</f>
        <v>2742235.3616116773</v>
      </c>
      <c r="J523" s="14">
        <f>J522+Table42[[#This Row],[Interest Earned]]</f>
        <v>2604735.3616116773</v>
      </c>
      <c r="K523" s="30"/>
    </row>
    <row r="524" spans="2:11" x14ac:dyDescent="0.25">
      <c r="B524" s="12">
        <v>511</v>
      </c>
      <c r="C524" s="13">
        <f t="shared" si="22"/>
        <v>59353</v>
      </c>
      <c r="D524" s="13" t="str">
        <f>TEXT(Table42[[#This Row],[Payment Date]],"YYYY")</f>
        <v>2062</v>
      </c>
      <c r="E524" s="14">
        <f t="shared" si="23"/>
        <v>2742235.3616116773</v>
      </c>
      <c r="F524" s="14">
        <f t="shared" si="21"/>
        <v>250</v>
      </c>
      <c r="G524" s="14">
        <f>Table42[[#This Row],[Monthly Contribution]]+Table42[[#This Row],[Beginning Balance]]</f>
        <v>2742485.3616116773</v>
      </c>
      <c r="H524" s="14">
        <f>Table42[[#This Row],[New Balance]]*($E$8/$E$7)</f>
        <v>22854.044680097311</v>
      </c>
      <c r="I524" s="14">
        <f>Table42[[#This Row],[Beginning Balance]]+Table42[[#This Row],[Monthly Contribution]]+Table42[[#This Row],[Interest Earned]]</f>
        <v>2765339.4062917745</v>
      </c>
      <c r="J524" s="14">
        <f>J523+Table42[[#This Row],[Interest Earned]]</f>
        <v>2627589.4062917745</v>
      </c>
      <c r="K524" s="30"/>
    </row>
    <row r="525" spans="2:11" x14ac:dyDescent="0.25">
      <c r="B525" s="12">
        <v>512</v>
      </c>
      <c r="C525" s="13">
        <f t="shared" si="22"/>
        <v>59384</v>
      </c>
      <c r="D525" s="13" t="str">
        <f>TEXT(Table42[[#This Row],[Payment Date]],"YYYY")</f>
        <v>2062</v>
      </c>
      <c r="E525" s="14">
        <f t="shared" si="23"/>
        <v>2765339.4062917745</v>
      </c>
      <c r="F525" s="14">
        <f t="shared" si="21"/>
        <v>250</v>
      </c>
      <c r="G525" s="14">
        <f>Table42[[#This Row],[Monthly Contribution]]+Table42[[#This Row],[Beginning Balance]]</f>
        <v>2765589.4062917745</v>
      </c>
      <c r="H525" s="14">
        <f>Table42[[#This Row],[New Balance]]*($E$8/$E$7)</f>
        <v>23046.578385764788</v>
      </c>
      <c r="I525" s="14">
        <f>Table42[[#This Row],[Beginning Balance]]+Table42[[#This Row],[Monthly Contribution]]+Table42[[#This Row],[Interest Earned]]</f>
        <v>2788635.9846775392</v>
      </c>
      <c r="J525" s="14">
        <f>J524+Table42[[#This Row],[Interest Earned]]</f>
        <v>2650635.9846775392</v>
      </c>
      <c r="K525" s="30"/>
    </row>
    <row r="526" spans="2:11" x14ac:dyDescent="0.25">
      <c r="B526" s="12">
        <v>513</v>
      </c>
      <c r="C526" s="13">
        <f t="shared" si="22"/>
        <v>59415</v>
      </c>
      <c r="D526" s="13" t="str">
        <f>TEXT(Table42[[#This Row],[Payment Date]],"YYYY")</f>
        <v>2062</v>
      </c>
      <c r="E526" s="14">
        <f t="shared" si="23"/>
        <v>2788635.9846775392</v>
      </c>
      <c r="F526" s="14">
        <f t="shared" ref="F526:F553" si="24">$E$6</f>
        <v>250</v>
      </c>
      <c r="G526" s="14">
        <f>Table42[[#This Row],[Monthly Contribution]]+Table42[[#This Row],[Beginning Balance]]</f>
        <v>2788885.9846775392</v>
      </c>
      <c r="H526" s="14">
        <f>Table42[[#This Row],[New Balance]]*($E$8/$E$7)</f>
        <v>23240.716538979494</v>
      </c>
      <c r="I526" s="14">
        <f>Table42[[#This Row],[Beginning Balance]]+Table42[[#This Row],[Monthly Contribution]]+Table42[[#This Row],[Interest Earned]]</f>
        <v>2812126.7012165189</v>
      </c>
      <c r="J526" s="14">
        <f>J525+Table42[[#This Row],[Interest Earned]]</f>
        <v>2673876.7012165189</v>
      </c>
      <c r="K526" s="30"/>
    </row>
    <row r="527" spans="2:11" x14ac:dyDescent="0.25">
      <c r="B527" s="12">
        <v>514</v>
      </c>
      <c r="C527" s="13">
        <f t="shared" si="22"/>
        <v>59445</v>
      </c>
      <c r="D527" s="13" t="str">
        <f>TEXT(Table42[[#This Row],[Payment Date]],"YYYY")</f>
        <v>2062</v>
      </c>
      <c r="E527" s="14">
        <f t="shared" si="23"/>
        <v>2812126.7012165189</v>
      </c>
      <c r="F527" s="14">
        <f t="shared" si="24"/>
        <v>250</v>
      </c>
      <c r="G527" s="14">
        <f>Table42[[#This Row],[Monthly Contribution]]+Table42[[#This Row],[Beginning Balance]]</f>
        <v>2812376.7012165189</v>
      </c>
      <c r="H527" s="14">
        <f>Table42[[#This Row],[New Balance]]*($E$8/$E$7)</f>
        <v>23436.472510137657</v>
      </c>
      <c r="I527" s="14">
        <f>Table42[[#This Row],[Beginning Balance]]+Table42[[#This Row],[Monthly Contribution]]+Table42[[#This Row],[Interest Earned]]</f>
        <v>2835813.1737266565</v>
      </c>
      <c r="J527" s="14">
        <f>J526+Table42[[#This Row],[Interest Earned]]</f>
        <v>2697313.1737266565</v>
      </c>
      <c r="K527" s="30"/>
    </row>
    <row r="528" spans="2:11" x14ac:dyDescent="0.25">
      <c r="B528" s="12">
        <v>515</v>
      </c>
      <c r="C528" s="13">
        <f t="shared" ref="C528:C553" si="25">EDATE(C527,1)</f>
        <v>59476</v>
      </c>
      <c r="D528" s="13" t="str">
        <f>TEXT(Table42[[#This Row],[Payment Date]],"YYYY")</f>
        <v>2062</v>
      </c>
      <c r="E528" s="14">
        <f t="shared" ref="E528:E553" si="26">I527</f>
        <v>2835813.1737266565</v>
      </c>
      <c r="F528" s="14">
        <f t="shared" si="24"/>
        <v>250</v>
      </c>
      <c r="G528" s="14">
        <f>Table42[[#This Row],[Monthly Contribution]]+Table42[[#This Row],[Beginning Balance]]</f>
        <v>2836063.1737266565</v>
      </c>
      <c r="H528" s="14">
        <f>Table42[[#This Row],[New Balance]]*($E$8/$E$7)</f>
        <v>23633.859781055471</v>
      </c>
      <c r="I528" s="14">
        <f>Table42[[#This Row],[Beginning Balance]]+Table42[[#This Row],[Monthly Contribution]]+Table42[[#This Row],[Interest Earned]]</f>
        <v>2859697.0335077117</v>
      </c>
      <c r="J528" s="14">
        <f>J527+Table42[[#This Row],[Interest Earned]]</f>
        <v>2720947.0335077117</v>
      </c>
      <c r="K528" s="30"/>
    </row>
    <row r="529" spans="2:11" x14ac:dyDescent="0.25">
      <c r="B529" s="12">
        <v>516</v>
      </c>
      <c r="C529" s="13">
        <f t="shared" si="25"/>
        <v>59506</v>
      </c>
      <c r="D529" s="13" t="str">
        <f>TEXT(Table42[[#This Row],[Payment Date]],"YYYY")</f>
        <v>2062</v>
      </c>
      <c r="E529" s="14">
        <f t="shared" si="26"/>
        <v>2859697.0335077117</v>
      </c>
      <c r="F529" s="14">
        <f t="shared" si="24"/>
        <v>250</v>
      </c>
      <c r="G529" s="14">
        <f>Table42[[#This Row],[Monthly Contribution]]+Table42[[#This Row],[Beginning Balance]]</f>
        <v>2859947.0335077117</v>
      </c>
      <c r="H529" s="14">
        <f>Table42[[#This Row],[New Balance]]*($E$8/$E$7)</f>
        <v>23832.891945897598</v>
      </c>
      <c r="I529" s="14">
        <f>Table42[[#This Row],[Beginning Balance]]+Table42[[#This Row],[Monthly Contribution]]+Table42[[#This Row],[Interest Earned]]</f>
        <v>2883779.9254536093</v>
      </c>
      <c r="J529" s="14">
        <f>J528+Table42[[#This Row],[Interest Earned]]</f>
        <v>2744779.9254536093</v>
      </c>
      <c r="K529" s="30">
        <f>Table42[[#This Row],[Ending Balance]]</f>
        <v>2883779.9254536093</v>
      </c>
    </row>
    <row r="530" spans="2:11" x14ac:dyDescent="0.25">
      <c r="B530" s="12">
        <v>517</v>
      </c>
      <c r="C530" s="13">
        <f t="shared" si="25"/>
        <v>59537</v>
      </c>
      <c r="D530" s="13" t="str">
        <f>TEXT(Table42[[#This Row],[Payment Date]],"YYYY")</f>
        <v>2063</v>
      </c>
      <c r="E530" s="14">
        <f t="shared" si="26"/>
        <v>2883779.9254536093</v>
      </c>
      <c r="F530" s="14">
        <f t="shared" si="24"/>
        <v>250</v>
      </c>
      <c r="G530" s="14">
        <f>Table42[[#This Row],[Monthly Contribution]]+Table42[[#This Row],[Beginning Balance]]</f>
        <v>2884029.9254536093</v>
      </c>
      <c r="H530" s="14">
        <f>Table42[[#This Row],[New Balance]]*($E$8/$E$7)</f>
        <v>24033.58271211341</v>
      </c>
      <c r="I530" s="14">
        <f>Table42[[#This Row],[Beginning Balance]]+Table42[[#This Row],[Monthly Contribution]]+Table42[[#This Row],[Interest Earned]]</f>
        <v>2908063.5081657227</v>
      </c>
      <c r="J530" s="14">
        <f>J529+Table42[[#This Row],[Interest Earned]]</f>
        <v>2768813.5081657227</v>
      </c>
      <c r="K530" s="30"/>
    </row>
    <row r="531" spans="2:11" x14ac:dyDescent="0.25">
      <c r="B531" s="12">
        <v>518</v>
      </c>
      <c r="C531" s="13">
        <f t="shared" si="25"/>
        <v>59568</v>
      </c>
      <c r="D531" s="13" t="str">
        <f>TEXT(Table42[[#This Row],[Payment Date]],"YYYY")</f>
        <v>2063</v>
      </c>
      <c r="E531" s="14">
        <f t="shared" si="26"/>
        <v>2908063.5081657227</v>
      </c>
      <c r="F531" s="14">
        <f t="shared" si="24"/>
        <v>250</v>
      </c>
      <c r="G531" s="14">
        <f>Table42[[#This Row],[Monthly Contribution]]+Table42[[#This Row],[Beginning Balance]]</f>
        <v>2908313.5081657227</v>
      </c>
      <c r="H531" s="14">
        <f>Table42[[#This Row],[New Balance]]*($E$8/$E$7)</f>
        <v>24235.945901381023</v>
      </c>
      <c r="I531" s="14">
        <f>Table42[[#This Row],[Beginning Balance]]+Table42[[#This Row],[Monthly Contribution]]+Table42[[#This Row],[Interest Earned]]</f>
        <v>2932549.4540671036</v>
      </c>
      <c r="J531" s="14">
        <f>J530+Table42[[#This Row],[Interest Earned]]</f>
        <v>2793049.4540671036</v>
      </c>
      <c r="K531" s="30"/>
    </row>
    <row r="532" spans="2:11" x14ac:dyDescent="0.25">
      <c r="B532" s="12">
        <v>519</v>
      </c>
      <c r="C532" s="13">
        <f t="shared" si="25"/>
        <v>59596</v>
      </c>
      <c r="D532" s="13" t="str">
        <f>TEXT(Table42[[#This Row],[Payment Date]],"YYYY")</f>
        <v>2063</v>
      </c>
      <c r="E532" s="14">
        <f t="shared" si="26"/>
        <v>2932549.4540671036</v>
      </c>
      <c r="F532" s="14">
        <f t="shared" si="24"/>
        <v>250</v>
      </c>
      <c r="G532" s="14">
        <f>Table42[[#This Row],[Monthly Contribution]]+Table42[[#This Row],[Beginning Balance]]</f>
        <v>2932799.4540671036</v>
      </c>
      <c r="H532" s="14">
        <f>Table42[[#This Row],[New Balance]]*($E$8/$E$7)</f>
        <v>24439.995450559196</v>
      </c>
      <c r="I532" s="14">
        <f>Table42[[#This Row],[Beginning Balance]]+Table42[[#This Row],[Monthly Contribution]]+Table42[[#This Row],[Interest Earned]]</f>
        <v>2957239.4495176626</v>
      </c>
      <c r="J532" s="14">
        <f>J531+Table42[[#This Row],[Interest Earned]]</f>
        <v>2817489.4495176626</v>
      </c>
      <c r="K532" s="30"/>
    </row>
    <row r="533" spans="2:11" x14ac:dyDescent="0.25">
      <c r="B533" s="12">
        <v>520</v>
      </c>
      <c r="C533" s="13">
        <f t="shared" si="25"/>
        <v>59627</v>
      </c>
      <c r="D533" s="13" t="str">
        <f>TEXT(Table42[[#This Row],[Payment Date]],"YYYY")</f>
        <v>2063</v>
      </c>
      <c r="E533" s="14">
        <f t="shared" si="26"/>
        <v>2957239.4495176626</v>
      </c>
      <c r="F533" s="14">
        <f t="shared" si="24"/>
        <v>250</v>
      </c>
      <c r="G533" s="14">
        <f>Table42[[#This Row],[Monthly Contribution]]+Table42[[#This Row],[Beginning Balance]]</f>
        <v>2957489.4495176626</v>
      </c>
      <c r="H533" s="14">
        <f>Table42[[#This Row],[New Balance]]*($E$8/$E$7)</f>
        <v>24645.745412647189</v>
      </c>
      <c r="I533" s="14">
        <f>Table42[[#This Row],[Beginning Balance]]+Table42[[#This Row],[Monthly Contribution]]+Table42[[#This Row],[Interest Earned]]</f>
        <v>2982135.1949303099</v>
      </c>
      <c r="J533" s="14">
        <f>J532+Table42[[#This Row],[Interest Earned]]</f>
        <v>2842135.1949303099</v>
      </c>
      <c r="K533" s="30"/>
    </row>
    <row r="534" spans="2:11" x14ac:dyDescent="0.25">
      <c r="B534" s="12">
        <v>521</v>
      </c>
      <c r="C534" s="13">
        <f t="shared" si="25"/>
        <v>59657</v>
      </c>
      <c r="D534" s="13" t="str">
        <f>TEXT(Table42[[#This Row],[Payment Date]],"YYYY")</f>
        <v>2063</v>
      </c>
      <c r="E534" s="14">
        <f t="shared" si="26"/>
        <v>2982135.1949303099</v>
      </c>
      <c r="F534" s="14">
        <f t="shared" si="24"/>
        <v>250</v>
      </c>
      <c r="G534" s="14">
        <f>Table42[[#This Row],[Monthly Contribution]]+Table42[[#This Row],[Beginning Balance]]</f>
        <v>2982385.1949303099</v>
      </c>
      <c r="H534" s="14">
        <f>Table42[[#This Row],[New Balance]]*($E$8/$E$7)</f>
        <v>24853.209957752581</v>
      </c>
      <c r="I534" s="14">
        <f>Table42[[#This Row],[Beginning Balance]]+Table42[[#This Row],[Monthly Contribution]]+Table42[[#This Row],[Interest Earned]]</f>
        <v>3007238.4048880623</v>
      </c>
      <c r="J534" s="14">
        <f>J533+Table42[[#This Row],[Interest Earned]]</f>
        <v>2866988.4048880623</v>
      </c>
      <c r="K534" s="30"/>
    </row>
    <row r="535" spans="2:11" x14ac:dyDescent="0.25">
      <c r="B535" s="12">
        <v>522</v>
      </c>
      <c r="C535" s="13">
        <f t="shared" si="25"/>
        <v>59688</v>
      </c>
      <c r="D535" s="13" t="str">
        <f>TEXT(Table42[[#This Row],[Payment Date]],"YYYY")</f>
        <v>2063</v>
      </c>
      <c r="E535" s="14">
        <f t="shared" si="26"/>
        <v>3007238.4048880623</v>
      </c>
      <c r="F535" s="14">
        <f t="shared" si="24"/>
        <v>250</v>
      </c>
      <c r="G535" s="14">
        <f>Table42[[#This Row],[Monthly Contribution]]+Table42[[#This Row],[Beginning Balance]]</f>
        <v>3007488.4048880623</v>
      </c>
      <c r="H535" s="14">
        <f>Table42[[#This Row],[New Balance]]*($E$8/$E$7)</f>
        <v>25062.403374067184</v>
      </c>
      <c r="I535" s="14">
        <f>Table42[[#This Row],[Beginning Balance]]+Table42[[#This Row],[Monthly Contribution]]+Table42[[#This Row],[Interest Earned]]</f>
        <v>3032550.8082621293</v>
      </c>
      <c r="J535" s="14">
        <f>J534+Table42[[#This Row],[Interest Earned]]</f>
        <v>2892050.8082621293</v>
      </c>
      <c r="K535" s="30"/>
    </row>
    <row r="536" spans="2:11" x14ac:dyDescent="0.25">
      <c r="B536" s="12">
        <v>523</v>
      </c>
      <c r="C536" s="13">
        <f t="shared" si="25"/>
        <v>59718</v>
      </c>
      <c r="D536" s="13" t="str">
        <f>TEXT(Table42[[#This Row],[Payment Date]],"YYYY")</f>
        <v>2063</v>
      </c>
      <c r="E536" s="14">
        <f t="shared" si="26"/>
        <v>3032550.8082621293</v>
      </c>
      <c r="F536" s="14">
        <f t="shared" si="24"/>
        <v>250</v>
      </c>
      <c r="G536" s="14">
        <f>Table42[[#This Row],[Monthly Contribution]]+Table42[[#This Row],[Beginning Balance]]</f>
        <v>3032800.8082621293</v>
      </c>
      <c r="H536" s="14">
        <f>Table42[[#This Row],[New Balance]]*($E$8/$E$7)</f>
        <v>25273.340068851077</v>
      </c>
      <c r="I536" s="14">
        <f>Table42[[#This Row],[Beginning Balance]]+Table42[[#This Row],[Monthly Contribution]]+Table42[[#This Row],[Interest Earned]]</f>
        <v>3058074.1483309804</v>
      </c>
      <c r="J536" s="14">
        <f>J535+Table42[[#This Row],[Interest Earned]]</f>
        <v>2917324.1483309804</v>
      </c>
      <c r="K536" s="30"/>
    </row>
    <row r="537" spans="2:11" x14ac:dyDescent="0.25">
      <c r="B537" s="12">
        <v>524</v>
      </c>
      <c r="C537" s="13">
        <f t="shared" si="25"/>
        <v>59749</v>
      </c>
      <c r="D537" s="13" t="str">
        <f>TEXT(Table42[[#This Row],[Payment Date]],"YYYY")</f>
        <v>2063</v>
      </c>
      <c r="E537" s="14">
        <f t="shared" si="26"/>
        <v>3058074.1483309804</v>
      </c>
      <c r="F537" s="14">
        <f t="shared" si="24"/>
        <v>250</v>
      </c>
      <c r="G537" s="14">
        <f>Table42[[#This Row],[Monthly Contribution]]+Table42[[#This Row],[Beginning Balance]]</f>
        <v>3058324.1483309804</v>
      </c>
      <c r="H537" s="14">
        <f>Table42[[#This Row],[New Balance]]*($E$8/$E$7)</f>
        <v>25486.034569424835</v>
      </c>
      <c r="I537" s="14">
        <f>Table42[[#This Row],[Beginning Balance]]+Table42[[#This Row],[Monthly Contribution]]+Table42[[#This Row],[Interest Earned]]</f>
        <v>3083810.1829004055</v>
      </c>
      <c r="J537" s="14">
        <f>J536+Table42[[#This Row],[Interest Earned]]</f>
        <v>2942810.1829004055</v>
      </c>
      <c r="K537" s="30"/>
    </row>
    <row r="538" spans="2:11" x14ac:dyDescent="0.25">
      <c r="B538" s="12">
        <v>525</v>
      </c>
      <c r="C538" s="13">
        <f t="shared" si="25"/>
        <v>59780</v>
      </c>
      <c r="D538" s="13" t="str">
        <f>TEXT(Table42[[#This Row],[Payment Date]],"YYYY")</f>
        <v>2063</v>
      </c>
      <c r="E538" s="14">
        <f t="shared" si="26"/>
        <v>3083810.1829004055</v>
      </c>
      <c r="F538" s="14">
        <f t="shared" si="24"/>
        <v>250</v>
      </c>
      <c r="G538" s="14">
        <f>Table42[[#This Row],[Monthly Contribution]]+Table42[[#This Row],[Beginning Balance]]</f>
        <v>3084060.1829004055</v>
      </c>
      <c r="H538" s="14">
        <f>Table42[[#This Row],[New Balance]]*($E$8/$E$7)</f>
        <v>25700.501524170046</v>
      </c>
      <c r="I538" s="14">
        <f>Table42[[#This Row],[Beginning Balance]]+Table42[[#This Row],[Monthly Contribution]]+Table42[[#This Row],[Interest Earned]]</f>
        <v>3109760.6844245754</v>
      </c>
      <c r="J538" s="14">
        <f>J537+Table42[[#This Row],[Interest Earned]]</f>
        <v>2968510.6844245754</v>
      </c>
      <c r="K538" s="30"/>
    </row>
    <row r="539" spans="2:11" x14ac:dyDescent="0.25">
      <c r="B539" s="12">
        <v>526</v>
      </c>
      <c r="C539" s="13">
        <f t="shared" si="25"/>
        <v>59810</v>
      </c>
      <c r="D539" s="13" t="str">
        <f>TEXT(Table42[[#This Row],[Payment Date]],"YYYY")</f>
        <v>2063</v>
      </c>
      <c r="E539" s="14">
        <f t="shared" si="26"/>
        <v>3109760.6844245754</v>
      </c>
      <c r="F539" s="14">
        <f t="shared" si="24"/>
        <v>250</v>
      </c>
      <c r="G539" s="14">
        <f>Table42[[#This Row],[Monthly Contribution]]+Table42[[#This Row],[Beginning Balance]]</f>
        <v>3110010.6844245754</v>
      </c>
      <c r="H539" s="14">
        <f>Table42[[#This Row],[New Balance]]*($E$8/$E$7)</f>
        <v>25916.755703538129</v>
      </c>
      <c r="I539" s="14">
        <f>Table42[[#This Row],[Beginning Balance]]+Table42[[#This Row],[Monthly Contribution]]+Table42[[#This Row],[Interest Earned]]</f>
        <v>3135927.4401281136</v>
      </c>
      <c r="J539" s="14">
        <f>J538+Table42[[#This Row],[Interest Earned]]</f>
        <v>2994427.4401281136</v>
      </c>
      <c r="K539" s="30"/>
    </row>
    <row r="540" spans="2:11" x14ac:dyDescent="0.25">
      <c r="B540" s="12">
        <v>527</v>
      </c>
      <c r="C540" s="13">
        <f t="shared" si="25"/>
        <v>59841</v>
      </c>
      <c r="D540" s="13" t="str">
        <f>TEXT(Table42[[#This Row],[Payment Date]],"YYYY")</f>
        <v>2063</v>
      </c>
      <c r="E540" s="14">
        <f t="shared" si="26"/>
        <v>3135927.4401281136</v>
      </c>
      <c r="F540" s="14">
        <f t="shared" si="24"/>
        <v>250</v>
      </c>
      <c r="G540" s="14">
        <f>Table42[[#This Row],[Monthly Contribution]]+Table42[[#This Row],[Beginning Balance]]</f>
        <v>3136177.4401281136</v>
      </c>
      <c r="H540" s="14">
        <f>Table42[[#This Row],[New Balance]]*($E$8/$E$7)</f>
        <v>26134.812001067614</v>
      </c>
      <c r="I540" s="14">
        <f>Table42[[#This Row],[Beginning Balance]]+Table42[[#This Row],[Monthly Contribution]]+Table42[[#This Row],[Interest Earned]]</f>
        <v>3162312.2521291813</v>
      </c>
      <c r="J540" s="14">
        <f>J539+Table42[[#This Row],[Interest Earned]]</f>
        <v>3020562.2521291813</v>
      </c>
      <c r="K540" s="30"/>
    </row>
    <row r="541" spans="2:11" x14ac:dyDescent="0.25">
      <c r="B541" s="12">
        <v>528</v>
      </c>
      <c r="C541" s="13">
        <f t="shared" si="25"/>
        <v>59871</v>
      </c>
      <c r="D541" s="13" t="str">
        <f>TEXT(Table42[[#This Row],[Payment Date]],"YYYY")</f>
        <v>2063</v>
      </c>
      <c r="E541" s="14">
        <f t="shared" si="26"/>
        <v>3162312.2521291813</v>
      </c>
      <c r="F541" s="14">
        <f t="shared" si="24"/>
        <v>250</v>
      </c>
      <c r="G541" s="14">
        <f>Table42[[#This Row],[Monthly Contribution]]+Table42[[#This Row],[Beginning Balance]]</f>
        <v>3162562.2521291813</v>
      </c>
      <c r="H541" s="14">
        <f>Table42[[#This Row],[New Balance]]*($E$8/$E$7)</f>
        <v>26354.685434409843</v>
      </c>
      <c r="I541" s="14">
        <f>Table42[[#This Row],[Beginning Balance]]+Table42[[#This Row],[Monthly Contribution]]+Table42[[#This Row],[Interest Earned]]</f>
        <v>3188916.9375635912</v>
      </c>
      <c r="J541" s="14">
        <f>J540+Table42[[#This Row],[Interest Earned]]</f>
        <v>3046916.9375635912</v>
      </c>
      <c r="K541" s="30">
        <f>Table42[[#This Row],[Ending Balance]]</f>
        <v>3188916.9375635912</v>
      </c>
    </row>
    <row r="542" spans="2:11" x14ac:dyDescent="0.25">
      <c r="B542" s="12">
        <v>529</v>
      </c>
      <c r="C542" s="13">
        <f t="shared" si="25"/>
        <v>59902</v>
      </c>
      <c r="D542" s="13" t="str">
        <f>TEXT(Table42[[#This Row],[Payment Date]],"YYYY")</f>
        <v>2064</v>
      </c>
      <c r="E542" s="14">
        <f t="shared" si="26"/>
        <v>3188916.9375635912</v>
      </c>
      <c r="F542" s="14">
        <f t="shared" si="24"/>
        <v>250</v>
      </c>
      <c r="G542" s="14">
        <f>Table42[[#This Row],[Monthly Contribution]]+Table42[[#This Row],[Beginning Balance]]</f>
        <v>3189166.9375635912</v>
      </c>
      <c r="H542" s="14">
        <f>Table42[[#This Row],[New Balance]]*($E$8/$E$7)</f>
        <v>26576.391146363258</v>
      </c>
      <c r="I542" s="14">
        <f>Table42[[#This Row],[Beginning Balance]]+Table42[[#This Row],[Monthly Contribution]]+Table42[[#This Row],[Interest Earned]]</f>
        <v>3215743.3287099544</v>
      </c>
      <c r="J542" s="14">
        <f>J541+Table42[[#This Row],[Interest Earned]]</f>
        <v>3073493.3287099544</v>
      </c>
      <c r="K542" s="30"/>
    </row>
    <row r="543" spans="2:11" x14ac:dyDescent="0.25">
      <c r="B543" s="12">
        <v>530</v>
      </c>
      <c r="C543" s="13">
        <f t="shared" si="25"/>
        <v>59933</v>
      </c>
      <c r="D543" s="13" t="str">
        <f>TEXT(Table42[[#This Row],[Payment Date]],"YYYY")</f>
        <v>2064</v>
      </c>
      <c r="E543" s="14">
        <f t="shared" si="26"/>
        <v>3215743.3287099544</v>
      </c>
      <c r="F543" s="14">
        <f t="shared" si="24"/>
        <v>250</v>
      </c>
      <c r="G543" s="14">
        <f>Table42[[#This Row],[Monthly Contribution]]+Table42[[#This Row],[Beginning Balance]]</f>
        <v>3215993.3287099544</v>
      </c>
      <c r="H543" s="14">
        <f>Table42[[#This Row],[New Balance]]*($E$8/$E$7)</f>
        <v>26799.944405916285</v>
      </c>
      <c r="I543" s="14">
        <f>Table42[[#This Row],[Beginning Balance]]+Table42[[#This Row],[Monthly Contribution]]+Table42[[#This Row],[Interest Earned]]</f>
        <v>3242793.2731158705</v>
      </c>
      <c r="J543" s="14">
        <f>J542+Table42[[#This Row],[Interest Earned]]</f>
        <v>3100293.2731158705</v>
      </c>
      <c r="K543" s="30"/>
    </row>
    <row r="544" spans="2:11" x14ac:dyDescent="0.25">
      <c r="B544" s="12">
        <v>531</v>
      </c>
      <c r="C544" s="13">
        <f t="shared" si="25"/>
        <v>59962</v>
      </c>
      <c r="D544" s="13" t="str">
        <f>TEXT(Table42[[#This Row],[Payment Date]],"YYYY")</f>
        <v>2064</v>
      </c>
      <c r="E544" s="14">
        <f t="shared" si="26"/>
        <v>3242793.2731158705</v>
      </c>
      <c r="F544" s="14">
        <f t="shared" si="24"/>
        <v>250</v>
      </c>
      <c r="G544" s="14">
        <f>Table42[[#This Row],[Monthly Contribution]]+Table42[[#This Row],[Beginning Balance]]</f>
        <v>3243043.2731158705</v>
      </c>
      <c r="H544" s="14">
        <f>Table42[[#This Row],[New Balance]]*($E$8/$E$7)</f>
        <v>27025.360609298921</v>
      </c>
      <c r="I544" s="14">
        <f>Table42[[#This Row],[Beginning Balance]]+Table42[[#This Row],[Monthly Contribution]]+Table42[[#This Row],[Interest Earned]]</f>
        <v>3270068.6337251696</v>
      </c>
      <c r="J544" s="14">
        <f>J543+Table42[[#This Row],[Interest Earned]]</f>
        <v>3127318.6337251696</v>
      </c>
      <c r="K544" s="30"/>
    </row>
    <row r="545" spans="2:11" x14ac:dyDescent="0.25">
      <c r="B545" s="12">
        <v>532</v>
      </c>
      <c r="C545" s="13">
        <f t="shared" si="25"/>
        <v>59993</v>
      </c>
      <c r="D545" s="13" t="str">
        <f>TEXT(Table42[[#This Row],[Payment Date]],"YYYY")</f>
        <v>2064</v>
      </c>
      <c r="E545" s="14">
        <f t="shared" si="26"/>
        <v>3270068.6337251696</v>
      </c>
      <c r="F545" s="14">
        <f t="shared" si="24"/>
        <v>250</v>
      </c>
      <c r="G545" s="14">
        <f>Table42[[#This Row],[Monthly Contribution]]+Table42[[#This Row],[Beginning Balance]]</f>
        <v>3270318.6337251696</v>
      </c>
      <c r="H545" s="14">
        <f>Table42[[#This Row],[New Balance]]*($E$8/$E$7)</f>
        <v>27252.65528104308</v>
      </c>
      <c r="I545" s="14">
        <f>Table42[[#This Row],[Beginning Balance]]+Table42[[#This Row],[Monthly Contribution]]+Table42[[#This Row],[Interest Earned]]</f>
        <v>3297571.2890062127</v>
      </c>
      <c r="J545" s="14">
        <f>J544+Table42[[#This Row],[Interest Earned]]</f>
        <v>3154571.2890062127</v>
      </c>
      <c r="K545" s="30"/>
    </row>
    <row r="546" spans="2:11" x14ac:dyDescent="0.25">
      <c r="B546" s="12">
        <v>533</v>
      </c>
      <c r="C546" s="13">
        <f t="shared" si="25"/>
        <v>60023</v>
      </c>
      <c r="D546" s="13" t="str">
        <f>TEXT(Table42[[#This Row],[Payment Date]],"YYYY")</f>
        <v>2064</v>
      </c>
      <c r="E546" s="14">
        <f t="shared" si="26"/>
        <v>3297571.2890062127</v>
      </c>
      <c r="F546" s="14">
        <f t="shared" si="24"/>
        <v>250</v>
      </c>
      <c r="G546" s="14">
        <f>Table42[[#This Row],[Monthly Contribution]]+Table42[[#This Row],[Beginning Balance]]</f>
        <v>3297821.2890062127</v>
      </c>
      <c r="H546" s="14">
        <f>Table42[[#This Row],[New Balance]]*($E$8/$E$7)</f>
        <v>27481.844075051773</v>
      </c>
      <c r="I546" s="14">
        <f>Table42[[#This Row],[Beginning Balance]]+Table42[[#This Row],[Monthly Contribution]]+Table42[[#This Row],[Interest Earned]]</f>
        <v>3325303.1330812643</v>
      </c>
      <c r="J546" s="14">
        <f>J545+Table42[[#This Row],[Interest Earned]]</f>
        <v>3182053.1330812643</v>
      </c>
      <c r="K546" s="30"/>
    </row>
    <row r="547" spans="2:11" x14ac:dyDescent="0.25">
      <c r="B547" s="12">
        <v>534</v>
      </c>
      <c r="C547" s="13">
        <f t="shared" si="25"/>
        <v>60054</v>
      </c>
      <c r="D547" s="13" t="str">
        <f>TEXT(Table42[[#This Row],[Payment Date]],"YYYY")</f>
        <v>2064</v>
      </c>
      <c r="E547" s="14">
        <f t="shared" si="26"/>
        <v>3325303.1330812643</v>
      </c>
      <c r="F547" s="14">
        <f t="shared" si="24"/>
        <v>250</v>
      </c>
      <c r="G547" s="14">
        <f>Table42[[#This Row],[Monthly Contribution]]+Table42[[#This Row],[Beginning Balance]]</f>
        <v>3325553.1330812643</v>
      </c>
      <c r="H547" s="14">
        <f>Table42[[#This Row],[New Balance]]*($E$8/$E$7)</f>
        <v>27712.942775677202</v>
      </c>
      <c r="I547" s="14">
        <f>Table42[[#This Row],[Beginning Balance]]+Table42[[#This Row],[Monthly Contribution]]+Table42[[#This Row],[Interest Earned]]</f>
        <v>3353266.0758569418</v>
      </c>
      <c r="J547" s="14">
        <f>J546+Table42[[#This Row],[Interest Earned]]</f>
        <v>3209766.0758569418</v>
      </c>
      <c r="K547" s="30"/>
    </row>
    <row r="548" spans="2:11" x14ac:dyDescent="0.25">
      <c r="B548" s="12">
        <v>535</v>
      </c>
      <c r="C548" s="13">
        <f t="shared" si="25"/>
        <v>60084</v>
      </c>
      <c r="D548" s="13" t="str">
        <f>TEXT(Table42[[#This Row],[Payment Date]],"YYYY")</f>
        <v>2064</v>
      </c>
      <c r="E548" s="14">
        <f t="shared" si="26"/>
        <v>3353266.0758569418</v>
      </c>
      <c r="F548" s="14">
        <f t="shared" si="24"/>
        <v>250</v>
      </c>
      <c r="G548" s="14">
        <f>Table42[[#This Row],[Monthly Contribution]]+Table42[[#This Row],[Beginning Balance]]</f>
        <v>3353516.0758569418</v>
      </c>
      <c r="H548" s="14">
        <f>Table42[[#This Row],[New Balance]]*($E$8/$E$7)</f>
        <v>27945.967298807849</v>
      </c>
      <c r="I548" s="14">
        <f>Table42[[#This Row],[Beginning Balance]]+Table42[[#This Row],[Monthly Contribution]]+Table42[[#This Row],[Interest Earned]]</f>
        <v>3381462.0431557498</v>
      </c>
      <c r="J548" s="14">
        <f>J547+Table42[[#This Row],[Interest Earned]]</f>
        <v>3237712.0431557498</v>
      </c>
      <c r="K548" s="30"/>
    </row>
    <row r="549" spans="2:11" x14ac:dyDescent="0.25">
      <c r="B549" s="12">
        <v>536</v>
      </c>
      <c r="C549" s="13">
        <f t="shared" si="25"/>
        <v>60115</v>
      </c>
      <c r="D549" s="13" t="str">
        <f>TEXT(Table42[[#This Row],[Payment Date]],"YYYY")</f>
        <v>2064</v>
      </c>
      <c r="E549" s="14">
        <f t="shared" si="26"/>
        <v>3381462.0431557498</v>
      </c>
      <c r="F549" s="14">
        <f t="shared" si="24"/>
        <v>250</v>
      </c>
      <c r="G549" s="14">
        <f>Table42[[#This Row],[Monthly Contribution]]+Table42[[#This Row],[Beginning Balance]]</f>
        <v>3381712.0431557498</v>
      </c>
      <c r="H549" s="14">
        <f>Table42[[#This Row],[New Balance]]*($E$8/$E$7)</f>
        <v>28180.93369296458</v>
      </c>
      <c r="I549" s="14">
        <f>Table42[[#This Row],[Beginning Balance]]+Table42[[#This Row],[Monthly Contribution]]+Table42[[#This Row],[Interest Earned]]</f>
        <v>3409892.9768487145</v>
      </c>
      <c r="J549" s="14">
        <f>J548+Table42[[#This Row],[Interest Earned]]</f>
        <v>3265892.9768487145</v>
      </c>
      <c r="K549" s="30"/>
    </row>
    <row r="550" spans="2:11" x14ac:dyDescent="0.25">
      <c r="B550" s="12">
        <v>537</v>
      </c>
      <c r="C550" s="13">
        <f t="shared" si="25"/>
        <v>60146</v>
      </c>
      <c r="D550" s="13" t="str">
        <f>TEXT(Table42[[#This Row],[Payment Date]],"YYYY")</f>
        <v>2064</v>
      </c>
      <c r="E550" s="14">
        <f t="shared" si="26"/>
        <v>3409892.9768487145</v>
      </c>
      <c r="F550" s="14">
        <f t="shared" si="24"/>
        <v>250</v>
      </c>
      <c r="G550" s="14">
        <f>Table42[[#This Row],[Monthly Contribution]]+Table42[[#This Row],[Beginning Balance]]</f>
        <v>3410142.9768487145</v>
      </c>
      <c r="H550" s="14">
        <f>Table42[[#This Row],[New Balance]]*($E$8/$E$7)</f>
        <v>28417.858140405955</v>
      </c>
      <c r="I550" s="14">
        <f>Table42[[#This Row],[Beginning Balance]]+Table42[[#This Row],[Monthly Contribution]]+Table42[[#This Row],[Interest Earned]]</f>
        <v>3438560.8349891203</v>
      </c>
      <c r="J550" s="14">
        <f>J549+Table42[[#This Row],[Interest Earned]]</f>
        <v>3294310.8349891203</v>
      </c>
      <c r="K550" s="30"/>
    </row>
    <row r="551" spans="2:11" x14ac:dyDescent="0.25">
      <c r="B551" s="12">
        <v>538</v>
      </c>
      <c r="C551" s="13">
        <f t="shared" si="25"/>
        <v>60176</v>
      </c>
      <c r="D551" s="13" t="str">
        <f>TEXT(Table42[[#This Row],[Payment Date]],"YYYY")</f>
        <v>2064</v>
      </c>
      <c r="E551" s="14">
        <f t="shared" si="26"/>
        <v>3438560.8349891203</v>
      </c>
      <c r="F551" s="14">
        <f t="shared" si="24"/>
        <v>250</v>
      </c>
      <c r="G551" s="14">
        <f>Table42[[#This Row],[Monthly Contribution]]+Table42[[#This Row],[Beginning Balance]]</f>
        <v>3438810.8349891203</v>
      </c>
      <c r="H551" s="14">
        <f>Table42[[#This Row],[New Balance]]*($E$8/$E$7)</f>
        <v>28656.756958242669</v>
      </c>
      <c r="I551" s="14">
        <f>Table42[[#This Row],[Beginning Balance]]+Table42[[#This Row],[Monthly Contribution]]+Table42[[#This Row],[Interest Earned]]</f>
        <v>3467467.5919473628</v>
      </c>
      <c r="J551" s="14">
        <f>J550+Table42[[#This Row],[Interest Earned]]</f>
        <v>3322967.5919473628</v>
      </c>
      <c r="K551" s="30"/>
    </row>
    <row r="552" spans="2:11" x14ac:dyDescent="0.25">
      <c r="B552" s="12">
        <v>539</v>
      </c>
      <c r="C552" s="13">
        <f t="shared" si="25"/>
        <v>60207</v>
      </c>
      <c r="D552" s="13" t="str">
        <f>TEXT(Table42[[#This Row],[Payment Date]],"YYYY")</f>
        <v>2064</v>
      </c>
      <c r="E552" s="14">
        <f t="shared" si="26"/>
        <v>3467467.5919473628</v>
      </c>
      <c r="F552" s="14">
        <f t="shared" si="24"/>
        <v>250</v>
      </c>
      <c r="G552" s="14">
        <f>Table42[[#This Row],[Monthly Contribution]]+Table42[[#This Row],[Beginning Balance]]</f>
        <v>3467717.5919473628</v>
      </c>
      <c r="H552" s="14">
        <f>Table42[[#This Row],[New Balance]]*($E$8/$E$7)</f>
        <v>28897.646599561354</v>
      </c>
      <c r="I552" s="14">
        <f>Table42[[#This Row],[Beginning Balance]]+Table42[[#This Row],[Monthly Contribution]]+Table42[[#This Row],[Interest Earned]]</f>
        <v>3496615.2385469242</v>
      </c>
      <c r="J552" s="14">
        <f>J551+Table42[[#This Row],[Interest Earned]]</f>
        <v>3351865.2385469242</v>
      </c>
      <c r="K552" s="30"/>
    </row>
    <row r="553" spans="2:11" x14ac:dyDescent="0.25">
      <c r="B553" s="12">
        <v>540</v>
      </c>
      <c r="C553" s="13">
        <f t="shared" si="25"/>
        <v>60237</v>
      </c>
      <c r="D553" s="13" t="str">
        <f>TEXT(Table42[[#This Row],[Payment Date]],"YYYY")</f>
        <v>2064</v>
      </c>
      <c r="E553" s="14">
        <f t="shared" si="26"/>
        <v>3496615.2385469242</v>
      </c>
      <c r="F553" s="14">
        <f t="shared" si="24"/>
        <v>250</v>
      </c>
      <c r="G553" s="14">
        <f>Table42[[#This Row],[Monthly Contribution]]+Table42[[#This Row],[Beginning Balance]]</f>
        <v>3496865.2385469242</v>
      </c>
      <c r="H553" s="14">
        <f>Table42[[#This Row],[New Balance]]*($E$8/$E$7)</f>
        <v>29140.543654557699</v>
      </c>
      <c r="I553" s="14">
        <f>Table42[[#This Row],[Beginning Balance]]+Table42[[#This Row],[Monthly Contribution]]+Table42[[#This Row],[Interest Earned]]</f>
        <v>3526005.782201482</v>
      </c>
      <c r="J553" s="14">
        <f>J552+Table42[[#This Row],[Interest Earned]]</f>
        <v>3381005.782201482</v>
      </c>
      <c r="K553" s="30">
        <f>Table42[[#This Row],[Ending Balance]]</f>
        <v>3526005.782201482</v>
      </c>
    </row>
    <row r="555" spans="2:11" ht="15.75" x14ac:dyDescent="0.25">
      <c r="B555" s="18" t="s">
        <v>7</v>
      </c>
      <c r="C555" s="23" t="s">
        <v>3</v>
      </c>
      <c r="D555" s="23"/>
      <c r="E555" s="24">
        <f>E553</f>
        <v>3496615.2385469242</v>
      </c>
      <c r="F555" s="24">
        <f>SUM(F14:F554)</f>
        <v>135000</v>
      </c>
      <c r="G555" s="24">
        <f>G553</f>
        <v>3496865.2385469242</v>
      </c>
      <c r="H555" s="24">
        <f>SUM(H14:H554)</f>
        <v>3381005.782201482</v>
      </c>
      <c r="I555" s="24">
        <f>I553</f>
        <v>3526005.782201482</v>
      </c>
      <c r="J555" s="24">
        <f>J553</f>
        <v>3381005.782201482</v>
      </c>
      <c r="K555" s="24">
        <f>SUM(K14:K554)+E14</f>
        <v>35742282.141770475</v>
      </c>
    </row>
  </sheetData>
  <mergeCells count="13">
    <mergeCell ref="B10:D10"/>
    <mergeCell ref="B9:D9"/>
    <mergeCell ref="H9:I9"/>
    <mergeCell ref="H8:I8"/>
    <mergeCell ref="H7:I7"/>
    <mergeCell ref="H5:I5"/>
    <mergeCell ref="H6:I6"/>
    <mergeCell ref="B8:D8"/>
    <mergeCell ref="B7:D7"/>
    <mergeCell ref="B5:D5"/>
    <mergeCell ref="B6:D6"/>
    <mergeCell ref="B2:J2"/>
    <mergeCell ref="B4:E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38"/>
  <sheetViews>
    <sheetView workbookViewId="0">
      <selection activeCell="B2" sqref="B2"/>
    </sheetView>
  </sheetViews>
  <sheetFormatPr defaultRowHeight="15" x14ac:dyDescent="0.25"/>
  <cols>
    <col min="2" max="2" width="11.28515625" style="28" customWidth="1"/>
    <col min="3" max="3" width="23.140625" style="28" customWidth="1"/>
    <col min="4" max="4" width="13.140625" style="28" bestFit="1" customWidth="1"/>
    <col min="5" max="5" width="23.140625" style="28" bestFit="1" customWidth="1"/>
    <col min="6" max="143" width="9.85546875" bestFit="1" customWidth="1"/>
    <col min="144" max="392" width="10.85546875" bestFit="1" customWidth="1"/>
    <col min="393" max="542" width="12.42578125" bestFit="1" customWidth="1"/>
    <col min="543" max="543" width="12.7109375" bestFit="1" customWidth="1"/>
  </cols>
  <sheetData>
    <row r="2" spans="2:5" x14ac:dyDescent="0.25">
      <c r="B2" s="27" t="s">
        <v>68</v>
      </c>
      <c r="C2" s="28" t="s">
        <v>70</v>
      </c>
      <c r="D2" s="27" t="s">
        <v>71</v>
      </c>
      <c r="E2" s="28" t="s">
        <v>72</v>
      </c>
    </row>
    <row r="3" spans="2:5" x14ac:dyDescent="0.25">
      <c r="B3" s="28" t="s">
        <v>23</v>
      </c>
      <c r="C3" s="29">
        <v>14214.700964512209</v>
      </c>
      <c r="D3" s="28" t="s">
        <v>33</v>
      </c>
      <c r="E3" s="29">
        <v>14214.700964512209</v>
      </c>
    </row>
    <row r="4" spans="2:5" x14ac:dyDescent="0.25">
      <c r="B4" s="28" t="s">
        <v>24</v>
      </c>
      <c r="C4" s="29">
        <v>18870.736195366291</v>
      </c>
      <c r="D4" s="28" t="s">
        <v>34</v>
      </c>
      <c r="E4" s="29">
        <v>18870.736195366291</v>
      </c>
    </row>
    <row r="5" spans="2:5" x14ac:dyDescent="0.25">
      <c r="B5" s="28" t="s">
        <v>25</v>
      </c>
      <c r="C5" s="29">
        <v>24014.319157357852</v>
      </c>
      <c r="D5" s="28" t="s">
        <v>35</v>
      </c>
      <c r="E5" s="29">
        <v>24014.319157357852</v>
      </c>
    </row>
    <row r="6" spans="2:5" x14ac:dyDescent="0.25">
      <c r="B6" s="28" t="s">
        <v>26</v>
      </c>
      <c r="C6" s="29">
        <v>29696.502468938346</v>
      </c>
      <c r="D6" s="28" t="s">
        <v>36</v>
      </c>
      <c r="E6" s="29">
        <v>29696.502468938346</v>
      </c>
    </row>
    <row r="7" spans="2:5" x14ac:dyDescent="0.25">
      <c r="B7" s="28" t="s">
        <v>27</v>
      </c>
      <c r="C7" s="29">
        <v>35973.684624838177</v>
      </c>
      <c r="D7" s="28" t="s">
        <v>37</v>
      </c>
      <c r="E7" s="29">
        <v>35973.684624838177</v>
      </c>
    </row>
    <row r="8" spans="2:5" x14ac:dyDescent="0.25">
      <c r="B8" s="28" t="s">
        <v>28</v>
      </c>
      <c r="C8" s="29">
        <v>42908.169779170057</v>
      </c>
      <c r="D8" s="28" t="s">
        <v>38</v>
      </c>
      <c r="E8" s="29">
        <v>42908.169779170057</v>
      </c>
    </row>
    <row r="9" spans="2:5" x14ac:dyDescent="0.25">
      <c r="B9" s="28" t="s">
        <v>29</v>
      </c>
      <c r="C9" s="29">
        <v>50568.786145138161</v>
      </c>
      <c r="D9" s="28" t="s">
        <v>39</v>
      </c>
      <c r="E9" s="29">
        <v>50568.786145138161</v>
      </c>
    </row>
    <row r="10" spans="2:5" x14ac:dyDescent="0.25">
      <c r="B10" s="28" t="s">
        <v>30</v>
      </c>
      <c r="C10" s="29">
        <v>59031.569149277806</v>
      </c>
      <c r="D10" s="28" t="s">
        <v>40</v>
      </c>
      <c r="E10" s="29">
        <v>59031.569149277806</v>
      </c>
    </row>
    <row r="11" spans="2:5" x14ac:dyDescent="0.25">
      <c r="B11" s="28" t="s">
        <v>31</v>
      </c>
      <c r="C11" s="29">
        <v>68380.516120870976</v>
      </c>
      <c r="D11" s="28" t="s">
        <v>41</v>
      </c>
      <c r="E11" s="29">
        <v>68380.516120870976</v>
      </c>
    </row>
    <row r="12" spans="2:5" x14ac:dyDescent="0.25">
      <c r="B12" s="28" t="s">
        <v>32</v>
      </c>
      <c r="C12" s="29">
        <v>78708.420007205699</v>
      </c>
      <c r="D12" s="28" t="s">
        <v>42</v>
      </c>
      <c r="E12" s="29">
        <v>78708.420007205699</v>
      </c>
    </row>
    <row r="13" spans="2:5" x14ac:dyDescent="0.25">
      <c r="B13" s="28" t="s">
        <v>33</v>
      </c>
      <c r="C13" s="29">
        <v>90117.790389717426</v>
      </c>
      <c r="D13" s="28" t="s">
        <v>43</v>
      </c>
      <c r="E13" s="29">
        <v>90117.790389717426</v>
      </c>
    </row>
    <row r="14" spans="2:5" x14ac:dyDescent="0.25">
      <c r="B14" s="28" t="s">
        <v>34</v>
      </c>
      <c r="C14" s="29">
        <v>102721.87094255582</v>
      </c>
      <c r="D14" s="28" t="s">
        <v>44</v>
      </c>
      <c r="E14" s="29">
        <v>102721.87094255582</v>
      </c>
    </row>
    <row r="15" spans="2:5" x14ac:dyDescent="0.25">
      <c r="B15" s="28" t="s">
        <v>35</v>
      </c>
      <c r="C15" s="29">
        <v>116645.7634323591</v>
      </c>
      <c r="D15" s="28" t="s">
        <v>45</v>
      </c>
      <c r="E15" s="29">
        <v>116645.7634323591</v>
      </c>
    </row>
    <row r="16" spans="2:5" x14ac:dyDescent="0.25">
      <c r="B16" s="28" t="s">
        <v>36</v>
      </c>
      <c r="C16" s="29">
        <v>132027.66941549256</v>
      </c>
      <c r="D16" s="28" t="s">
        <v>46</v>
      </c>
      <c r="E16" s="29">
        <v>132027.66941549256</v>
      </c>
    </row>
    <row r="17" spans="2:5" x14ac:dyDescent="0.25">
      <c r="B17" s="28" t="s">
        <v>37</v>
      </c>
      <c r="C17" s="29">
        <v>149020.2619572136</v>
      </c>
      <c r="D17" s="28" t="s">
        <v>47</v>
      </c>
      <c r="E17" s="29">
        <v>149020.2619572136</v>
      </c>
    </row>
    <row r="18" spans="2:5" x14ac:dyDescent="0.25">
      <c r="B18" s="28" t="s">
        <v>38</v>
      </c>
      <c r="C18" s="29">
        <v>167792.20098775832</v>
      </c>
      <c r="D18" s="28" t="s">
        <v>48</v>
      </c>
      <c r="E18" s="29">
        <v>167792.20098775832</v>
      </c>
    </row>
    <row r="19" spans="2:5" x14ac:dyDescent="0.25">
      <c r="B19" s="28" t="s">
        <v>39</v>
      </c>
      <c r="C19" s="29">
        <v>188529.80733601237</v>
      </c>
      <c r="D19" s="28" t="s">
        <v>49</v>
      </c>
      <c r="E19" s="29">
        <v>188529.80733601237</v>
      </c>
    </row>
    <row r="20" spans="2:5" x14ac:dyDescent="0.25">
      <c r="B20" s="28" t="s">
        <v>40</v>
      </c>
      <c r="C20" s="29">
        <v>211438.91205638225</v>
      </c>
      <c r="D20" s="28" t="s">
        <v>50</v>
      </c>
      <c r="E20" s="29">
        <v>211438.91205638225</v>
      </c>
    </row>
    <row r="21" spans="2:5" x14ac:dyDescent="0.25">
      <c r="B21" s="28" t="s">
        <v>41</v>
      </c>
      <c r="C21" s="29">
        <v>236746.89940435594</v>
      </c>
      <c r="D21" s="28" t="s">
        <v>51</v>
      </c>
      <c r="E21" s="29">
        <v>236746.89940435594</v>
      </c>
    </row>
    <row r="22" spans="2:5" x14ac:dyDescent="0.25">
      <c r="B22" s="28" t="s">
        <v>42</v>
      </c>
      <c r="C22" s="29">
        <v>264704.96373830159</v>
      </c>
      <c r="D22" s="28" t="s">
        <v>52</v>
      </c>
      <c r="E22" s="29">
        <v>264704.96373830159</v>
      </c>
    </row>
    <row r="23" spans="2:5" x14ac:dyDescent="0.25">
      <c r="B23" s="28" t="s">
        <v>43</v>
      </c>
      <c r="C23" s="29">
        <v>295590.60274837574</v>
      </c>
      <c r="D23" s="28" t="s">
        <v>53</v>
      </c>
      <c r="E23" s="29">
        <v>295590.60274837574</v>
      </c>
    </row>
    <row r="24" spans="2:5" x14ac:dyDescent="0.25">
      <c r="B24" s="28" t="s">
        <v>44</v>
      </c>
      <c r="C24" s="29">
        <v>329710.3717590794</v>
      </c>
      <c r="D24" s="28" t="s">
        <v>54</v>
      </c>
      <c r="E24" s="29">
        <v>329710.3717590794</v>
      </c>
    </row>
    <row r="25" spans="2:5" x14ac:dyDescent="0.25">
      <c r="B25" s="28" t="s">
        <v>45</v>
      </c>
      <c r="C25" s="29">
        <v>367402.9264432824</v>
      </c>
      <c r="D25" s="28" t="s">
        <v>55</v>
      </c>
      <c r="E25" s="29">
        <v>367402.9264432824</v>
      </c>
    </row>
    <row r="26" spans="2:5" x14ac:dyDescent="0.25">
      <c r="B26" s="28" t="s">
        <v>46</v>
      </c>
      <c r="C26" s="29">
        <v>409042.38414816704</v>
      </c>
      <c r="D26" s="28" t="s">
        <v>56</v>
      </c>
      <c r="E26" s="29">
        <v>409042.38414816704</v>
      </c>
    </row>
    <row r="27" spans="2:5" x14ac:dyDescent="0.25">
      <c r="B27" s="28" t="s">
        <v>47</v>
      </c>
      <c r="C27" s="29">
        <v>455042.03719592234</v>
      </c>
      <c r="D27" s="28" t="s">
        <v>57</v>
      </c>
      <c r="E27" s="29">
        <v>455042.03719592234</v>
      </c>
    </row>
    <row r="28" spans="2:5" x14ac:dyDescent="0.25">
      <c r="B28" s="28" t="s">
        <v>48</v>
      </c>
      <c r="C28" s="29">
        <v>505858.45501554344</v>
      </c>
      <c r="D28" s="28" t="s">
        <v>58</v>
      </c>
      <c r="E28" s="29">
        <v>505858.45501554344</v>
      </c>
    </row>
    <row r="29" spans="2:5" x14ac:dyDescent="0.25">
      <c r="B29" s="28" t="s">
        <v>49</v>
      </c>
      <c r="C29" s="29">
        <v>561996.01582143572</v>
      </c>
      <c r="D29" s="28" t="s">
        <v>59</v>
      </c>
      <c r="E29" s="29">
        <v>561996.01582143572</v>
      </c>
    </row>
    <row r="30" spans="2:5" x14ac:dyDescent="0.25">
      <c r="B30" s="28" t="s">
        <v>50</v>
      </c>
      <c r="C30" s="29">
        <v>624011.91281798517</v>
      </c>
      <c r="D30" s="28" t="s">
        <v>60</v>
      </c>
      <c r="E30" s="29">
        <v>624011.91281798517</v>
      </c>
    </row>
    <row r="31" spans="2:5" x14ac:dyDescent="0.25">
      <c r="B31" s="28" t="s">
        <v>51</v>
      </c>
      <c r="C31" s="29">
        <v>692521.68461916724</v>
      </c>
      <c r="D31" s="28" t="s">
        <v>61</v>
      </c>
      <c r="E31" s="29">
        <v>692521.68461916724</v>
      </c>
    </row>
    <row r="32" spans="2:5" x14ac:dyDescent="0.25">
      <c r="B32" s="28" t="s">
        <v>52</v>
      </c>
      <c r="C32" s="29">
        <v>768205.32477535401</v>
      </c>
      <c r="D32" s="28" t="s">
        <v>62</v>
      </c>
      <c r="E32" s="29">
        <v>768205.32477535401</v>
      </c>
    </row>
    <row r="33" spans="2:5" x14ac:dyDescent="0.25">
      <c r="B33" s="28" t="s">
        <v>53</v>
      </c>
      <c r="C33" s="29">
        <v>851814.03104741836</v>
      </c>
      <c r="D33" s="28" t="s">
        <v>63</v>
      </c>
      <c r="E33" s="29">
        <v>851814.03104741836</v>
      </c>
    </row>
    <row r="34" spans="2:5" x14ac:dyDescent="0.25">
      <c r="B34" s="28" t="s">
        <v>54</v>
      </c>
      <c r="C34" s="29">
        <v>944177.66141802911</v>
      </c>
      <c r="D34" s="28" t="s">
        <v>64</v>
      </c>
      <c r="E34" s="29">
        <v>944177.66141802911</v>
      </c>
    </row>
    <row r="35" spans="2:5" x14ac:dyDescent="0.25">
      <c r="B35" s="28" t="s">
        <v>55</v>
      </c>
      <c r="C35" s="29">
        <v>1046212.9708447607</v>
      </c>
      <c r="D35" s="28" t="s">
        <v>65</v>
      </c>
      <c r="E35" s="29">
        <v>1046212.9708447607</v>
      </c>
    </row>
    <row r="36" spans="2:5" x14ac:dyDescent="0.25">
      <c r="B36" s="28" t="s">
        <v>56</v>
      </c>
      <c r="C36" s="29">
        <v>1158932.7105088872</v>
      </c>
      <c r="D36" s="28" t="s">
        <v>66</v>
      </c>
      <c r="E36" s="29">
        <v>1158932.7105088872</v>
      </c>
    </row>
    <row r="37" spans="2:5" x14ac:dyDescent="0.25">
      <c r="B37" s="28" t="s">
        <v>57</v>
      </c>
      <c r="C37" s="29">
        <v>1283455.679874429</v>
      </c>
      <c r="D37" s="28" t="s">
        <v>67</v>
      </c>
      <c r="E37" s="29">
        <v>1283455.679874429</v>
      </c>
    </row>
    <row r="38" spans="2:5" x14ac:dyDescent="0.25">
      <c r="B38" s="28" t="s">
        <v>58</v>
      </c>
      <c r="C38" s="29">
        <v>1421017.8313291357</v>
      </c>
      <c r="D38" s="28" t="s">
        <v>22</v>
      </c>
      <c r="E38" s="29">
        <v>12376088.313310662</v>
      </c>
    </row>
    <row r="39" spans="2:5" x14ac:dyDescent="0.25">
      <c r="B39" s="28" t="s">
        <v>59</v>
      </c>
      <c r="C39" s="29">
        <v>1572984.5376264888</v>
      </c>
    </row>
    <row r="40" spans="2:5" x14ac:dyDescent="0.25">
      <c r="B40" s="28" t="s">
        <v>60</v>
      </c>
      <c r="C40" s="29">
        <v>1740864.1438891885</v>
      </c>
    </row>
    <row r="41" spans="2:5" x14ac:dyDescent="0.25">
      <c r="B41" s="28" t="s">
        <v>61</v>
      </c>
      <c r="C41" s="29">
        <v>1926322.9386844924</v>
      </c>
    </row>
    <row r="42" spans="2:5" x14ac:dyDescent="0.25">
      <c r="B42" s="28" t="s">
        <v>62</v>
      </c>
      <c r="C42" s="29">
        <v>2131201.6927667782</v>
      </c>
    </row>
    <row r="43" spans="2:5" x14ac:dyDescent="0.25">
      <c r="B43" s="28" t="s">
        <v>63</v>
      </c>
      <c r="C43" s="29">
        <v>2357533.9296425711</v>
      </c>
    </row>
    <row r="44" spans="2:5" x14ac:dyDescent="0.25">
      <c r="B44" s="28" t="s">
        <v>64</v>
      </c>
      <c r="C44" s="29">
        <v>2607566.1093024793</v>
      </c>
    </row>
    <row r="45" spans="2:5" x14ac:dyDescent="0.25">
      <c r="B45" s="28" t="s">
        <v>65</v>
      </c>
      <c r="C45" s="29">
        <v>2883779.9254536093</v>
      </c>
    </row>
    <row r="46" spans="2:5" x14ac:dyDescent="0.25">
      <c r="B46" s="28" t="s">
        <v>66</v>
      </c>
      <c r="C46" s="29">
        <v>3188916.9375635912</v>
      </c>
    </row>
    <row r="47" spans="2:5" x14ac:dyDescent="0.25">
      <c r="B47" s="28" t="s">
        <v>67</v>
      </c>
      <c r="C47" s="29">
        <v>3526005.782201482</v>
      </c>
    </row>
    <row r="48" spans="2:5" x14ac:dyDescent="0.25">
      <c r="B48" s="28" t="s">
        <v>22</v>
      </c>
      <c r="C48" s="29">
        <v>35732282.141770475</v>
      </c>
    </row>
    <row r="49" spans="2:3" x14ac:dyDescent="0.25">
      <c r="B49"/>
      <c r="C49"/>
    </row>
    <row r="50" spans="2:3" x14ac:dyDescent="0.25">
      <c r="B50"/>
    </row>
    <row r="51" spans="2:3" x14ac:dyDescent="0.25">
      <c r="B51"/>
    </row>
    <row r="52" spans="2:3" x14ac:dyDescent="0.25">
      <c r="B52"/>
    </row>
    <row r="53" spans="2:3" x14ac:dyDescent="0.25">
      <c r="B53"/>
    </row>
    <row r="54" spans="2:3" x14ac:dyDescent="0.25">
      <c r="B54"/>
    </row>
    <row r="55" spans="2:3" x14ac:dyDescent="0.25">
      <c r="B55"/>
    </row>
    <row r="56" spans="2:3" x14ac:dyDescent="0.25">
      <c r="B56"/>
    </row>
    <row r="57" spans="2:3" x14ac:dyDescent="0.25">
      <c r="B57"/>
    </row>
    <row r="58" spans="2:3" x14ac:dyDescent="0.25">
      <c r="B58"/>
    </row>
    <row r="59" spans="2:3" x14ac:dyDescent="0.25">
      <c r="B59"/>
    </row>
    <row r="60" spans="2:3" x14ac:dyDescent="0.25">
      <c r="B60"/>
    </row>
    <row r="61" spans="2:3" x14ac:dyDescent="0.25">
      <c r="B61"/>
    </row>
    <row r="62" spans="2:3" x14ac:dyDescent="0.25">
      <c r="B62"/>
    </row>
    <row r="63" spans="2:3" x14ac:dyDescent="0.25">
      <c r="B63"/>
    </row>
    <row r="64" spans="2:3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</sheetData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435"/>
  <sheetViews>
    <sheetView workbookViewId="0">
      <pane ySplit="13" topLeftCell="A14" activePane="bottomLeft" state="frozen"/>
      <selection pane="bottomLeft" activeCell="B2" sqref="B2:J2"/>
    </sheetView>
  </sheetViews>
  <sheetFormatPr defaultRowHeight="15" x14ac:dyDescent="0.25"/>
  <cols>
    <col min="1" max="1" width="5.7109375" style="2" customWidth="1"/>
    <col min="2" max="4" width="10.7109375" style="2" customWidth="1"/>
    <col min="5" max="5" width="14.7109375" style="2" bestFit="1" customWidth="1"/>
    <col min="6" max="6" width="13.7109375" style="2" customWidth="1"/>
    <col min="7" max="7" width="14.5703125" style="2" bestFit="1" customWidth="1"/>
    <col min="8" max="8" width="12.5703125" style="2" customWidth="1"/>
    <col min="9" max="9" width="14.5703125" style="2" bestFit="1" customWidth="1"/>
    <col min="10" max="10" width="14.7109375" style="2" bestFit="1" customWidth="1"/>
    <col min="11" max="11" width="13.5703125" style="2" bestFit="1" customWidth="1"/>
    <col min="12" max="16384" width="9.140625" style="2"/>
  </cols>
  <sheetData>
    <row r="2" spans="2:13" ht="46.5" x14ac:dyDescent="0.25">
      <c r="B2" s="37" t="s">
        <v>8</v>
      </c>
      <c r="C2" s="37"/>
      <c r="D2" s="37"/>
      <c r="E2" s="37"/>
      <c r="F2" s="37"/>
      <c r="G2" s="37"/>
      <c r="H2" s="37"/>
      <c r="I2" s="37"/>
      <c r="J2" s="37"/>
      <c r="K2" s="1"/>
      <c r="L2" s="1"/>
      <c r="M2" s="1"/>
    </row>
    <row r="3" spans="2:13" ht="15.75" thickBot="1" x14ac:dyDescent="0.3"/>
    <row r="4" spans="2:13" ht="16.5" thickBot="1" x14ac:dyDescent="0.3">
      <c r="B4" s="44" t="s">
        <v>4</v>
      </c>
      <c r="C4" s="45"/>
      <c r="D4" s="45"/>
      <c r="E4" s="45"/>
      <c r="G4" s="6"/>
      <c r="H4" s="19" t="s">
        <v>13</v>
      </c>
      <c r="I4" s="20"/>
      <c r="J4" s="21"/>
    </row>
    <row r="5" spans="2:13" x14ac:dyDescent="0.25">
      <c r="B5" s="34" t="s">
        <v>9</v>
      </c>
      <c r="C5" s="35"/>
      <c r="D5" s="36"/>
      <c r="E5" s="3">
        <v>10000</v>
      </c>
      <c r="G5" s="4"/>
      <c r="H5" s="42" t="s">
        <v>18</v>
      </c>
      <c r="I5" s="43"/>
      <c r="J5" s="22">
        <f>E7*E9</f>
        <v>420</v>
      </c>
    </row>
    <row r="6" spans="2:13" x14ac:dyDescent="0.25">
      <c r="B6" s="31" t="s">
        <v>14</v>
      </c>
      <c r="C6" s="32"/>
      <c r="D6" s="33"/>
      <c r="E6" s="9">
        <v>250</v>
      </c>
      <c r="G6" s="4"/>
      <c r="H6" s="40" t="s">
        <v>19</v>
      </c>
      <c r="I6" s="41"/>
      <c r="J6" s="25">
        <f>E5</f>
        <v>10000</v>
      </c>
    </row>
    <row r="7" spans="2:13" x14ac:dyDescent="0.25">
      <c r="B7" s="31" t="s">
        <v>10</v>
      </c>
      <c r="C7" s="32"/>
      <c r="D7" s="33"/>
      <c r="E7" s="7">
        <v>12</v>
      </c>
      <c r="G7" s="8"/>
      <c r="H7" s="40" t="s">
        <v>20</v>
      </c>
      <c r="I7" s="41"/>
      <c r="J7" s="26">
        <f>FV(E8/E7,E9*E7,-E6,-E5,1)</f>
        <v>1283455.6798744076</v>
      </c>
    </row>
    <row r="8" spans="2:13" x14ac:dyDescent="0.25">
      <c r="B8" s="31" t="s">
        <v>11</v>
      </c>
      <c r="C8" s="32"/>
      <c r="D8" s="33"/>
      <c r="E8" s="5">
        <v>0.1</v>
      </c>
      <c r="G8" s="6"/>
      <c r="H8" s="40" t="s">
        <v>21</v>
      </c>
      <c r="I8" s="41"/>
      <c r="J8" s="16">
        <f>E6*E7*E9</f>
        <v>105000</v>
      </c>
    </row>
    <row r="9" spans="2:13" ht="15.75" thickBot="1" x14ac:dyDescent="0.3">
      <c r="B9" s="31" t="s">
        <v>15</v>
      </c>
      <c r="C9" s="32"/>
      <c r="D9" s="33"/>
      <c r="E9" s="7">
        <v>35</v>
      </c>
      <c r="G9" s="8"/>
      <c r="H9" s="38" t="s">
        <v>6</v>
      </c>
      <c r="I9" s="39"/>
      <c r="J9" s="15">
        <f>J7-J8-J6</f>
        <v>1168455.6798744076</v>
      </c>
    </row>
    <row r="10" spans="2:13" ht="15.75" thickBot="1" x14ac:dyDescent="0.3">
      <c r="B10" s="46" t="s">
        <v>12</v>
      </c>
      <c r="C10" s="47"/>
      <c r="D10" s="48"/>
      <c r="E10" s="10">
        <v>47484</v>
      </c>
      <c r="G10" s="11"/>
    </row>
    <row r="13" spans="2:13" ht="31.5" x14ac:dyDescent="0.25">
      <c r="B13" s="17" t="s">
        <v>0</v>
      </c>
      <c r="C13" s="17" t="s">
        <v>5</v>
      </c>
      <c r="D13" s="17" t="s">
        <v>68</v>
      </c>
      <c r="E13" s="17" t="s">
        <v>1</v>
      </c>
      <c r="F13" s="17" t="s">
        <v>14</v>
      </c>
      <c r="G13" s="17" t="s">
        <v>17</v>
      </c>
      <c r="H13" s="17" t="s">
        <v>16</v>
      </c>
      <c r="I13" s="17" t="s">
        <v>2</v>
      </c>
      <c r="J13" s="17" t="s">
        <v>6</v>
      </c>
      <c r="K13" s="17" t="s">
        <v>69</v>
      </c>
    </row>
    <row r="14" spans="2:13" x14ac:dyDescent="0.25">
      <c r="B14" s="12">
        <v>1</v>
      </c>
      <c r="C14" s="13">
        <f>E10</f>
        <v>47484</v>
      </c>
      <c r="D14" s="13" t="str">
        <f>TEXT(Table423[[#This Row],[Payment Date]],"YYYY")</f>
        <v>2030</v>
      </c>
      <c r="E14" s="14">
        <f>E5</f>
        <v>10000</v>
      </c>
      <c r="F14" s="14">
        <f t="shared" ref="F14:F77" si="0">$E$6</f>
        <v>250</v>
      </c>
      <c r="G14" s="14">
        <f>Table423[[#This Row],[Monthly Contribution]]+Table423[[#This Row],[Beginning Balance]]</f>
        <v>10250</v>
      </c>
      <c r="H14" s="14">
        <f>Table423[[#This Row],[New Balance]]*($E$8/$E$7)</f>
        <v>85.416666666666671</v>
      </c>
      <c r="I14" s="14">
        <f>Table423[[#This Row],[Beginning Balance]]+Table423[[#This Row],[Monthly Contribution]]+Table423[[#This Row],[Interest Earned]]</f>
        <v>10335.416666666666</v>
      </c>
      <c r="J14" s="14">
        <f>Table423[[#This Row],[Interest Earned]]</f>
        <v>85.416666666666671</v>
      </c>
      <c r="K14" s="30"/>
    </row>
    <row r="15" spans="2:13" x14ac:dyDescent="0.25">
      <c r="B15" s="12">
        <v>2</v>
      </c>
      <c r="C15" s="13">
        <f>EDATE(C14,1)</f>
        <v>47515</v>
      </c>
      <c r="D15" s="13" t="str">
        <f>TEXT(Table423[[#This Row],[Payment Date]],"YYYY")</f>
        <v>2030</v>
      </c>
      <c r="E15" s="14">
        <f>I14</f>
        <v>10335.416666666666</v>
      </c>
      <c r="F15" s="14">
        <f t="shared" si="0"/>
        <v>250</v>
      </c>
      <c r="G15" s="14">
        <f>Table423[[#This Row],[Monthly Contribution]]+Table423[[#This Row],[Beginning Balance]]</f>
        <v>10585.416666666666</v>
      </c>
      <c r="H15" s="14">
        <f>Table423[[#This Row],[New Balance]]*($E$8/$E$7)</f>
        <v>88.211805555555543</v>
      </c>
      <c r="I15" s="14">
        <f>Table423[[#This Row],[Beginning Balance]]+Table423[[#This Row],[Monthly Contribution]]+Table423[[#This Row],[Interest Earned]]</f>
        <v>10673.628472222221</v>
      </c>
      <c r="J15" s="14">
        <f>J14+Table423[[#This Row],[Interest Earned]]</f>
        <v>173.62847222222223</v>
      </c>
      <c r="K15" s="30"/>
    </row>
    <row r="16" spans="2:13" x14ac:dyDescent="0.25">
      <c r="B16" s="12">
        <v>3</v>
      </c>
      <c r="C16" s="13">
        <f t="shared" ref="C16:C79" si="1">EDATE(C15,1)</f>
        <v>47543</v>
      </c>
      <c r="D16" s="13" t="str">
        <f>TEXT(Table423[[#This Row],[Payment Date]],"YYYY")</f>
        <v>2030</v>
      </c>
      <c r="E16" s="14">
        <f t="shared" ref="E16:E79" si="2">I15</f>
        <v>10673.628472222221</v>
      </c>
      <c r="F16" s="14">
        <f t="shared" si="0"/>
        <v>250</v>
      </c>
      <c r="G16" s="14">
        <f>Table423[[#This Row],[Monthly Contribution]]+Table423[[#This Row],[Beginning Balance]]</f>
        <v>10923.628472222221</v>
      </c>
      <c r="H16" s="14">
        <f>Table423[[#This Row],[New Balance]]*($E$8/$E$7)</f>
        <v>91.030237268518505</v>
      </c>
      <c r="I16" s="14">
        <f>Table423[[#This Row],[Beginning Balance]]+Table423[[#This Row],[Monthly Contribution]]+Table423[[#This Row],[Interest Earned]]</f>
        <v>11014.658709490739</v>
      </c>
      <c r="J16" s="14">
        <f>J15+Table423[[#This Row],[Interest Earned]]</f>
        <v>264.65870949074076</v>
      </c>
      <c r="K16" s="30"/>
    </row>
    <row r="17" spans="2:11" x14ac:dyDescent="0.25">
      <c r="B17" s="12">
        <v>4</v>
      </c>
      <c r="C17" s="13">
        <f t="shared" si="1"/>
        <v>47574</v>
      </c>
      <c r="D17" s="13" t="str">
        <f>TEXT(Table423[[#This Row],[Payment Date]],"YYYY")</f>
        <v>2030</v>
      </c>
      <c r="E17" s="14">
        <f t="shared" si="2"/>
        <v>11014.658709490739</v>
      </c>
      <c r="F17" s="14">
        <f t="shared" si="0"/>
        <v>250</v>
      </c>
      <c r="G17" s="14">
        <f>Table423[[#This Row],[Monthly Contribution]]+Table423[[#This Row],[Beginning Balance]]</f>
        <v>11264.658709490739</v>
      </c>
      <c r="H17" s="14">
        <f>Table423[[#This Row],[New Balance]]*($E$8/$E$7)</f>
        <v>93.872155912422826</v>
      </c>
      <c r="I17" s="14">
        <f>Table423[[#This Row],[Beginning Balance]]+Table423[[#This Row],[Monthly Contribution]]+Table423[[#This Row],[Interest Earned]]</f>
        <v>11358.530865403161</v>
      </c>
      <c r="J17" s="14">
        <f>J16+Table423[[#This Row],[Interest Earned]]</f>
        <v>358.5308654031636</v>
      </c>
      <c r="K17" s="30"/>
    </row>
    <row r="18" spans="2:11" x14ac:dyDescent="0.25">
      <c r="B18" s="12">
        <v>5</v>
      </c>
      <c r="C18" s="13">
        <f t="shared" si="1"/>
        <v>47604</v>
      </c>
      <c r="D18" s="13" t="str">
        <f>TEXT(Table423[[#This Row],[Payment Date]],"YYYY")</f>
        <v>2030</v>
      </c>
      <c r="E18" s="14">
        <f t="shared" si="2"/>
        <v>11358.530865403161</v>
      </c>
      <c r="F18" s="14">
        <f t="shared" si="0"/>
        <v>250</v>
      </c>
      <c r="G18" s="14">
        <f>Table423[[#This Row],[Monthly Contribution]]+Table423[[#This Row],[Beginning Balance]]</f>
        <v>11608.530865403161</v>
      </c>
      <c r="H18" s="14">
        <f>Table423[[#This Row],[New Balance]]*($E$8/$E$7)</f>
        <v>96.737757211693008</v>
      </c>
      <c r="I18" s="14">
        <f>Table423[[#This Row],[Beginning Balance]]+Table423[[#This Row],[Monthly Contribution]]+Table423[[#This Row],[Interest Earned]]</f>
        <v>11705.268622614854</v>
      </c>
      <c r="J18" s="14">
        <f>J17+Table423[[#This Row],[Interest Earned]]</f>
        <v>455.26862261485661</v>
      </c>
      <c r="K18" s="30"/>
    </row>
    <row r="19" spans="2:11" x14ac:dyDescent="0.25">
      <c r="B19" s="12">
        <v>6</v>
      </c>
      <c r="C19" s="13">
        <f t="shared" si="1"/>
        <v>47635</v>
      </c>
      <c r="D19" s="13" t="str">
        <f>TEXT(Table423[[#This Row],[Payment Date]],"YYYY")</f>
        <v>2030</v>
      </c>
      <c r="E19" s="14">
        <f t="shared" si="2"/>
        <v>11705.268622614854</v>
      </c>
      <c r="F19" s="14">
        <f t="shared" si="0"/>
        <v>250</v>
      </c>
      <c r="G19" s="14">
        <f>Table423[[#This Row],[Monthly Contribution]]+Table423[[#This Row],[Beginning Balance]]</f>
        <v>11955.268622614854</v>
      </c>
      <c r="H19" s="14">
        <f>Table423[[#This Row],[New Balance]]*($E$8/$E$7)</f>
        <v>99.627238521790446</v>
      </c>
      <c r="I19" s="14">
        <f>Table423[[#This Row],[Beginning Balance]]+Table423[[#This Row],[Monthly Contribution]]+Table423[[#This Row],[Interest Earned]]</f>
        <v>12054.895861136645</v>
      </c>
      <c r="J19" s="14">
        <f>J18+Table423[[#This Row],[Interest Earned]]</f>
        <v>554.895861136647</v>
      </c>
      <c r="K19" s="30"/>
    </row>
    <row r="20" spans="2:11" x14ac:dyDescent="0.25">
      <c r="B20" s="12">
        <v>7</v>
      </c>
      <c r="C20" s="13">
        <f t="shared" si="1"/>
        <v>47665</v>
      </c>
      <c r="D20" s="13" t="str">
        <f>TEXT(Table423[[#This Row],[Payment Date]],"YYYY")</f>
        <v>2030</v>
      </c>
      <c r="E20" s="14">
        <f t="shared" si="2"/>
        <v>12054.895861136645</v>
      </c>
      <c r="F20" s="14">
        <f t="shared" si="0"/>
        <v>250</v>
      </c>
      <c r="G20" s="14">
        <f>Table423[[#This Row],[Monthly Contribution]]+Table423[[#This Row],[Beginning Balance]]</f>
        <v>12304.895861136645</v>
      </c>
      <c r="H20" s="14">
        <f>Table423[[#This Row],[New Balance]]*($E$8/$E$7)</f>
        <v>102.54079884280537</v>
      </c>
      <c r="I20" s="14">
        <f>Table423[[#This Row],[Beginning Balance]]+Table423[[#This Row],[Monthly Contribution]]+Table423[[#This Row],[Interest Earned]]</f>
        <v>12407.43665997945</v>
      </c>
      <c r="J20" s="14">
        <f>J19+Table423[[#This Row],[Interest Earned]]</f>
        <v>657.43665997945232</v>
      </c>
      <c r="K20" s="30"/>
    </row>
    <row r="21" spans="2:11" x14ac:dyDescent="0.25">
      <c r="B21" s="12">
        <v>8</v>
      </c>
      <c r="C21" s="13">
        <f t="shared" si="1"/>
        <v>47696</v>
      </c>
      <c r="D21" s="13" t="str">
        <f>TEXT(Table423[[#This Row],[Payment Date]],"YYYY")</f>
        <v>2030</v>
      </c>
      <c r="E21" s="14">
        <f t="shared" si="2"/>
        <v>12407.43665997945</v>
      </c>
      <c r="F21" s="14">
        <f t="shared" si="0"/>
        <v>250</v>
      </c>
      <c r="G21" s="14">
        <f>Table423[[#This Row],[Monthly Contribution]]+Table423[[#This Row],[Beginning Balance]]</f>
        <v>12657.43665997945</v>
      </c>
      <c r="H21" s="14">
        <f>Table423[[#This Row],[New Balance]]*($E$8/$E$7)</f>
        <v>105.47863883316208</v>
      </c>
      <c r="I21" s="14">
        <f>Table423[[#This Row],[Beginning Balance]]+Table423[[#This Row],[Monthly Contribution]]+Table423[[#This Row],[Interest Earned]]</f>
        <v>12762.915298812612</v>
      </c>
      <c r="J21" s="14">
        <f>J20+Table423[[#This Row],[Interest Earned]]</f>
        <v>762.91529881261442</v>
      </c>
      <c r="K21" s="30"/>
    </row>
    <row r="22" spans="2:11" x14ac:dyDescent="0.25">
      <c r="B22" s="12">
        <v>9</v>
      </c>
      <c r="C22" s="13">
        <f t="shared" si="1"/>
        <v>47727</v>
      </c>
      <c r="D22" s="13" t="str">
        <f>TEXT(Table423[[#This Row],[Payment Date]],"YYYY")</f>
        <v>2030</v>
      </c>
      <c r="E22" s="14">
        <f t="shared" si="2"/>
        <v>12762.915298812612</v>
      </c>
      <c r="F22" s="14">
        <f t="shared" si="0"/>
        <v>250</v>
      </c>
      <c r="G22" s="14">
        <f>Table423[[#This Row],[Monthly Contribution]]+Table423[[#This Row],[Beginning Balance]]</f>
        <v>13012.915298812612</v>
      </c>
      <c r="H22" s="14">
        <f>Table423[[#This Row],[New Balance]]*($E$8/$E$7)</f>
        <v>108.44096082343843</v>
      </c>
      <c r="I22" s="14">
        <f>Table423[[#This Row],[Beginning Balance]]+Table423[[#This Row],[Monthly Contribution]]+Table423[[#This Row],[Interest Earned]]</f>
        <v>13121.35625963605</v>
      </c>
      <c r="J22" s="14">
        <f>J21+Table423[[#This Row],[Interest Earned]]</f>
        <v>871.35625963605287</v>
      </c>
      <c r="K22" s="30"/>
    </row>
    <row r="23" spans="2:11" x14ac:dyDescent="0.25">
      <c r="B23" s="12">
        <v>10</v>
      </c>
      <c r="C23" s="13">
        <f t="shared" si="1"/>
        <v>47757</v>
      </c>
      <c r="D23" s="13" t="str">
        <f>TEXT(Table423[[#This Row],[Payment Date]],"YYYY")</f>
        <v>2030</v>
      </c>
      <c r="E23" s="14">
        <f t="shared" si="2"/>
        <v>13121.35625963605</v>
      </c>
      <c r="F23" s="14">
        <f t="shared" si="0"/>
        <v>250</v>
      </c>
      <c r="G23" s="14">
        <f>Table423[[#This Row],[Monthly Contribution]]+Table423[[#This Row],[Beginning Balance]]</f>
        <v>13371.35625963605</v>
      </c>
      <c r="H23" s="14">
        <f>Table423[[#This Row],[New Balance]]*($E$8/$E$7)</f>
        <v>111.42796883030041</v>
      </c>
      <c r="I23" s="14">
        <f>Table423[[#This Row],[Beginning Balance]]+Table423[[#This Row],[Monthly Contribution]]+Table423[[#This Row],[Interest Earned]]</f>
        <v>13482.784228466349</v>
      </c>
      <c r="J23" s="14">
        <f>J22+Table423[[#This Row],[Interest Earned]]</f>
        <v>982.78422846635328</v>
      </c>
      <c r="K23" s="30"/>
    </row>
    <row r="24" spans="2:11" x14ac:dyDescent="0.25">
      <c r="B24" s="12">
        <v>11</v>
      </c>
      <c r="C24" s="13">
        <f t="shared" si="1"/>
        <v>47788</v>
      </c>
      <c r="D24" s="13" t="str">
        <f>TEXT(Table423[[#This Row],[Payment Date]],"YYYY")</f>
        <v>2030</v>
      </c>
      <c r="E24" s="14">
        <f t="shared" si="2"/>
        <v>13482.784228466349</v>
      </c>
      <c r="F24" s="14">
        <f t="shared" si="0"/>
        <v>250</v>
      </c>
      <c r="G24" s="14">
        <f>Table423[[#This Row],[Monthly Contribution]]+Table423[[#This Row],[Beginning Balance]]</f>
        <v>13732.784228466349</v>
      </c>
      <c r="H24" s="14">
        <f>Table423[[#This Row],[New Balance]]*($E$8/$E$7)</f>
        <v>114.4398685705529</v>
      </c>
      <c r="I24" s="14">
        <f>Table423[[#This Row],[Beginning Balance]]+Table423[[#This Row],[Monthly Contribution]]+Table423[[#This Row],[Interest Earned]]</f>
        <v>13847.224097036902</v>
      </c>
      <c r="J24" s="14">
        <f>J23+Table423[[#This Row],[Interest Earned]]</f>
        <v>1097.2240970369062</v>
      </c>
      <c r="K24" s="30"/>
    </row>
    <row r="25" spans="2:11" x14ac:dyDescent="0.25">
      <c r="B25" s="12">
        <v>12</v>
      </c>
      <c r="C25" s="13">
        <f t="shared" si="1"/>
        <v>47818</v>
      </c>
      <c r="D25" s="13" t="str">
        <f>TEXT(Table423[[#This Row],[Payment Date]],"YYYY")</f>
        <v>2030</v>
      </c>
      <c r="E25" s="14">
        <f t="shared" si="2"/>
        <v>13847.224097036902</v>
      </c>
      <c r="F25" s="14">
        <f t="shared" si="0"/>
        <v>250</v>
      </c>
      <c r="G25" s="14">
        <f>Table423[[#This Row],[Monthly Contribution]]+Table423[[#This Row],[Beginning Balance]]</f>
        <v>14097.224097036902</v>
      </c>
      <c r="H25" s="14">
        <f>Table423[[#This Row],[New Balance]]*($E$8/$E$7)</f>
        <v>117.47686747530751</v>
      </c>
      <c r="I25" s="14">
        <f>Table423[[#This Row],[Beginning Balance]]+Table423[[#This Row],[Monthly Contribution]]+Table423[[#This Row],[Interest Earned]]</f>
        <v>14214.700964512209</v>
      </c>
      <c r="J25" s="14">
        <f>J24+Table423[[#This Row],[Interest Earned]]</f>
        <v>1214.7009645122137</v>
      </c>
      <c r="K25" s="30">
        <f>Table423[[#This Row],[Ending Balance]]</f>
        <v>14214.700964512209</v>
      </c>
    </row>
    <row r="26" spans="2:11" x14ac:dyDescent="0.25">
      <c r="B26" s="12">
        <v>13</v>
      </c>
      <c r="C26" s="13">
        <f t="shared" si="1"/>
        <v>47849</v>
      </c>
      <c r="D26" s="13" t="str">
        <f>TEXT(Table423[[#This Row],[Payment Date]],"YYYY")</f>
        <v>2031</v>
      </c>
      <c r="E26" s="14">
        <f t="shared" si="2"/>
        <v>14214.700964512209</v>
      </c>
      <c r="F26" s="14">
        <f t="shared" si="0"/>
        <v>250</v>
      </c>
      <c r="G26" s="14">
        <f>Table423[[#This Row],[Monthly Contribution]]+Table423[[#This Row],[Beginning Balance]]</f>
        <v>14464.700964512209</v>
      </c>
      <c r="H26" s="14">
        <f>Table423[[#This Row],[New Balance]]*($E$8/$E$7)</f>
        <v>120.5391747042684</v>
      </c>
      <c r="I26" s="14">
        <f>Table423[[#This Row],[Beginning Balance]]+Table423[[#This Row],[Monthly Contribution]]+Table423[[#This Row],[Interest Earned]]</f>
        <v>14585.240139216477</v>
      </c>
      <c r="J26" s="14">
        <f>J25+Table423[[#This Row],[Interest Earned]]</f>
        <v>1335.240139216482</v>
      </c>
      <c r="K26" s="30"/>
    </row>
    <row r="27" spans="2:11" x14ac:dyDescent="0.25">
      <c r="B27" s="12">
        <v>14</v>
      </c>
      <c r="C27" s="13">
        <f t="shared" si="1"/>
        <v>47880</v>
      </c>
      <c r="D27" s="13" t="str">
        <f>TEXT(Table423[[#This Row],[Payment Date]],"YYYY")</f>
        <v>2031</v>
      </c>
      <c r="E27" s="14">
        <f t="shared" si="2"/>
        <v>14585.240139216477</v>
      </c>
      <c r="F27" s="14">
        <f t="shared" si="0"/>
        <v>250</v>
      </c>
      <c r="G27" s="14">
        <f>Table423[[#This Row],[Monthly Contribution]]+Table423[[#This Row],[Beginning Balance]]</f>
        <v>14835.240139216477</v>
      </c>
      <c r="H27" s="14">
        <f>Table423[[#This Row],[New Balance]]*($E$8/$E$7)</f>
        <v>123.62700116013731</v>
      </c>
      <c r="I27" s="14">
        <f>Table423[[#This Row],[Beginning Balance]]+Table423[[#This Row],[Monthly Contribution]]+Table423[[#This Row],[Interest Earned]]</f>
        <v>14958.867140376615</v>
      </c>
      <c r="J27" s="14">
        <f>J26+Table423[[#This Row],[Interest Earned]]</f>
        <v>1458.8671403766193</v>
      </c>
      <c r="K27" s="30"/>
    </row>
    <row r="28" spans="2:11" x14ac:dyDescent="0.25">
      <c r="B28" s="12">
        <v>15</v>
      </c>
      <c r="C28" s="13">
        <f t="shared" si="1"/>
        <v>47908</v>
      </c>
      <c r="D28" s="13" t="str">
        <f>TEXT(Table423[[#This Row],[Payment Date]],"YYYY")</f>
        <v>2031</v>
      </c>
      <c r="E28" s="14">
        <f t="shared" si="2"/>
        <v>14958.867140376615</v>
      </c>
      <c r="F28" s="14">
        <f t="shared" si="0"/>
        <v>250</v>
      </c>
      <c r="G28" s="14">
        <f>Table423[[#This Row],[Monthly Contribution]]+Table423[[#This Row],[Beginning Balance]]</f>
        <v>15208.867140376615</v>
      </c>
      <c r="H28" s="14">
        <f>Table423[[#This Row],[New Balance]]*($E$8/$E$7)</f>
        <v>126.74055950313846</v>
      </c>
      <c r="I28" s="14">
        <f>Table423[[#This Row],[Beginning Balance]]+Table423[[#This Row],[Monthly Contribution]]+Table423[[#This Row],[Interest Earned]]</f>
        <v>15335.607699879753</v>
      </c>
      <c r="J28" s="14">
        <f>J27+Table423[[#This Row],[Interest Earned]]</f>
        <v>1585.6076998797578</v>
      </c>
      <c r="K28" s="30"/>
    </row>
    <row r="29" spans="2:11" x14ac:dyDescent="0.25">
      <c r="B29" s="12">
        <v>16</v>
      </c>
      <c r="C29" s="13">
        <f t="shared" si="1"/>
        <v>47939</v>
      </c>
      <c r="D29" s="13" t="str">
        <f>TEXT(Table423[[#This Row],[Payment Date]],"YYYY")</f>
        <v>2031</v>
      </c>
      <c r="E29" s="14">
        <f t="shared" si="2"/>
        <v>15335.607699879753</v>
      </c>
      <c r="F29" s="14">
        <f t="shared" si="0"/>
        <v>250</v>
      </c>
      <c r="G29" s="14">
        <f>Table423[[#This Row],[Monthly Contribution]]+Table423[[#This Row],[Beginning Balance]]</f>
        <v>15585.607699879753</v>
      </c>
      <c r="H29" s="14">
        <f>Table423[[#This Row],[New Balance]]*($E$8/$E$7)</f>
        <v>129.88006416566461</v>
      </c>
      <c r="I29" s="14">
        <f>Table423[[#This Row],[Beginning Balance]]+Table423[[#This Row],[Monthly Contribution]]+Table423[[#This Row],[Interest Earned]]</f>
        <v>15715.487764045418</v>
      </c>
      <c r="J29" s="14">
        <f>J28+Table423[[#This Row],[Interest Earned]]</f>
        <v>1715.4877640454224</v>
      </c>
      <c r="K29" s="30"/>
    </row>
    <row r="30" spans="2:11" x14ac:dyDescent="0.25">
      <c r="B30" s="12">
        <v>17</v>
      </c>
      <c r="C30" s="13">
        <f t="shared" si="1"/>
        <v>47969</v>
      </c>
      <c r="D30" s="13" t="str">
        <f>TEXT(Table423[[#This Row],[Payment Date]],"YYYY")</f>
        <v>2031</v>
      </c>
      <c r="E30" s="14">
        <f t="shared" si="2"/>
        <v>15715.487764045418</v>
      </c>
      <c r="F30" s="14">
        <f t="shared" si="0"/>
        <v>250</v>
      </c>
      <c r="G30" s="14">
        <f>Table423[[#This Row],[Monthly Contribution]]+Table423[[#This Row],[Beginning Balance]]</f>
        <v>15965.487764045418</v>
      </c>
      <c r="H30" s="14">
        <f>Table423[[#This Row],[New Balance]]*($E$8/$E$7)</f>
        <v>133.04573136704514</v>
      </c>
      <c r="I30" s="14">
        <f>Table423[[#This Row],[Beginning Balance]]+Table423[[#This Row],[Monthly Contribution]]+Table423[[#This Row],[Interest Earned]]</f>
        <v>16098.533495412463</v>
      </c>
      <c r="J30" s="14">
        <f>J29+Table423[[#This Row],[Interest Earned]]</f>
        <v>1848.5334954124676</v>
      </c>
      <c r="K30" s="30"/>
    </row>
    <row r="31" spans="2:11" x14ac:dyDescent="0.25">
      <c r="B31" s="12">
        <v>18</v>
      </c>
      <c r="C31" s="13">
        <f t="shared" si="1"/>
        <v>48000</v>
      </c>
      <c r="D31" s="13" t="str">
        <f>TEXT(Table423[[#This Row],[Payment Date]],"YYYY")</f>
        <v>2031</v>
      </c>
      <c r="E31" s="14">
        <f t="shared" si="2"/>
        <v>16098.533495412463</v>
      </c>
      <c r="F31" s="14">
        <f t="shared" si="0"/>
        <v>250</v>
      </c>
      <c r="G31" s="14">
        <f>Table423[[#This Row],[Monthly Contribution]]+Table423[[#This Row],[Beginning Balance]]</f>
        <v>16348.533495412463</v>
      </c>
      <c r="H31" s="14">
        <f>Table423[[#This Row],[New Balance]]*($E$8/$E$7)</f>
        <v>136.23777912843718</v>
      </c>
      <c r="I31" s="14">
        <f>Table423[[#This Row],[Beginning Balance]]+Table423[[#This Row],[Monthly Contribution]]+Table423[[#This Row],[Interest Earned]]</f>
        <v>16484.771274540901</v>
      </c>
      <c r="J31" s="14">
        <f>J30+Table423[[#This Row],[Interest Earned]]</f>
        <v>1984.7712745409049</v>
      </c>
      <c r="K31" s="30"/>
    </row>
    <row r="32" spans="2:11" x14ac:dyDescent="0.25">
      <c r="B32" s="12">
        <v>19</v>
      </c>
      <c r="C32" s="13">
        <f t="shared" si="1"/>
        <v>48030</v>
      </c>
      <c r="D32" s="13" t="str">
        <f>TEXT(Table423[[#This Row],[Payment Date]],"YYYY")</f>
        <v>2031</v>
      </c>
      <c r="E32" s="14">
        <f t="shared" si="2"/>
        <v>16484.771274540901</v>
      </c>
      <c r="F32" s="14">
        <f t="shared" si="0"/>
        <v>250</v>
      </c>
      <c r="G32" s="14">
        <f>Table423[[#This Row],[Monthly Contribution]]+Table423[[#This Row],[Beginning Balance]]</f>
        <v>16734.771274540901</v>
      </c>
      <c r="H32" s="14">
        <f>Table423[[#This Row],[New Balance]]*($E$8/$E$7)</f>
        <v>139.45642728784082</v>
      </c>
      <c r="I32" s="14">
        <f>Table423[[#This Row],[Beginning Balance]]+Table423[[#This Row],[Monthly Contribution]]+Table423[[#This Row],[Interest Earned]]</f>
        <v>16874.227701828742</v>
      </c>
      <c r="J32" s="14">
        <f>J31+Table423[[#This Row],[Interest Earned]]</f>
        <v>2124.2277018287459</v>
      </c>
      <c r="K32" s="30"/>
    </row>
    <row r="33" spans="2:11" x14ac:dyDescent="0.25">
      <c r="B33" s="12">
        <v>20</v>
      </c>
      <c r="C33" s="13">
        <f t="shared" si="1"/>
        <v>48061</v>
      </c>
      <c r="D33" s="13" t="str">
        <f>TEXT(Table423[[#This Row],[Payment Date]],"YYYY")</f>
        <v>2031</v>
      </c>
      <c r="E33" s="14">
        <f t="shared" si="2"/>
        <v>16874.227701828742</v>
      </c>
      <c r="F33" s="14">
        <f t="shared" si="0"/>
        <v>250</v>
      </c>
      <c r="G33" s="14">
        <f>Table423[[#This Row],[Monthly Contribution]]+Table423[[#This Row],[Beginning Balance]]</f>
        <v>17124.227701828742</v>
      </c>
      <c r="H33" s="14">
        <f>Table423[[#This Row],[New Balance]]*($E$8/$E$7)</f>
        <v>142.70189751523952</v>
      </c>
      <c r="I33" s="14">
        <f>Table423[[#This Row],[Beginning Balance]]+Table423[[#This Row],[Monthly Contribution]]+Table423[[#This Row],[Interest Earned]]</f>
        <v>17266.929599343981</v>
      </c>
      <c r="J33" s="14">
        <f>J32+Table423[[#This Row],[Interest Earned]]</f>
        <v>2266.9295993439855</v>
      </c>
      <c r="K33" s="30"/>
    </row>
    <row r="34" spans="2:11" x14ac:dyDescent="0.25">
      <c r="B34" s="12">
        <v>21</v>
      </c>
      <c r="C34" s="13">
        <f t="shared" si="1"/>
        <v>48092</v>
      </c>
      <c r="D34" s="13" t="str">
        <f>TEXT(Table423[[#This Row],[Payment Date]],"YYYY")</f>
        <v>2031</v>
      </c>
      <c r="E34" s="14">
        <f t="shared" si="2"/>
        <v>17266.929599343981</v>
      </c>
      <c r="F34" s="14">
        <f t="shared" si="0"/>
        <v>250</v>
      </c>
      <c r="G34" s="14">
        <f>Table423[[#This Row],[Monthly Contribution]]+Table423[[#This Row],[Beginning Balance]]</f>
        <v>17516.929599343981</v>
      </c>
      <c r="H34" s="14">
        <f>Table423[[#This Row],[New Balance]]*($E$8/$E$7)</f>
        <v>145.9744133278665</v>
      </c>
      <c r="I34" s="14">
        <f>Table423[[#This Row],[Beginning Balance]]+Table423[[#This Row],[Monthly Contribution]]+Table423[[#This Row],[Interest Earned]]</f>
        <v>17662.904012671846</v>
      </c>
      <c r="J34" s="14">
        <f>J33+Table423[[#This Row],[Interest Earned]]</f>
        <v>2412.9040126718519</v>
      </c>
      <c r="K34" s="30"/>
    </row>
    <row r="35" spans="2:11" x14ac:dyDescent="0.25">
      <c r="B35" s="12">
        <v>22</v>
      </c>
      <c r="C35" s="13">
        <f t="shared" si="1"/>
        <v>48122</v>
      </c>
      <c r="D35" s="13" t="str">
        <f>TEXT(Table423[[#This Row],[Payment Date]],"YYYY")</f>
        <v>2031</v>
      </c>
      <c r="E35" s="14">
        <f t="shared" si="2"/>
        <v>17662.904012671846</v>
      </c>
      <c r="F35" s="14">
        <f t="shared" si="0"/>
        <v>250</v>
      </c>
      <c r="G35" s="14">
        <f>Table423[[#This Row],[Monthly Contribution]]+Table423[[#This Row],[Beginning Balance]]</f>
        <v>17912.904012671846</v>
      </c>
      <c r="H35" s="14">
        <f>Table423[[#This Row],[New Balance]]*($E$8/$E$7)</f>
        <v>149.27420010559871</v>
      </c>
      <c r="I35" s="14">
        <f>Table423[[#This Row],[Beginning Balance]]+Table423[[#This Row],[Monthly Contribution]]+Table423[[#This Row],[Interest Earned]]</f>
        <v>18062.178212777446</v>
      </c>
      <c r="J35" s="14">
        <f>J34+Table423[[#This Row],[Interest Earned]]</f>
        <v>2562.1782127774504</v>
      </c>
      <c r="K35" s="30"/>
    </row>
    <row r="36" spans="2:11" x14ac:dyDescent="0.25">
      <c r="B36" s="12">
        <v>23</v>
      </c>
      <c r="C36" s="13">
        <f t="shared" si="1"/>
        <v>48153</v>
      </c>
      <c r="D36" s="13" t="str">
        <f>TEXT(Table423[[#This Row],[Payment Date]],"YYYY")</f>
        <v>2031</v>
      </c>
      <c r="E36" s="14">
        <f t="shared" si="2"/>
        <v>18062.178212777446</v>
      </c>
      <c r="F36" s="14">
        <f t="shared" si="0"/>
        <v>250</v>
      </c>
      <c r="G36" s="14">
        <f>Table423[[#This Row],[Monthly Contribution]]+Table423[[#This Row],[Beginning Balance]]</f>
        <v>18312.178212777446</v>
      </c>
      <c r="H36" s="14">
        <f>Table423[[#This Row],[New Balance]]*($E$8/$E$7)</f>
        <v>152.60148510647872</v>
      </c>
      <c r="I36" s="14">
        <f>Table423[[#This Row],[Beginning Balance]]+Table423[[#This Row],[Monthly Contribution]]+Table423[[#This Row],[Interest Earned]]</f>
        <v>18464.779697883925</v>
      </c>
      <c r="J36" s="14">
        <f>J35+Table423[[#This Row],[Interest Earned]]</f>
        <v>2714.7796978839292</v>
      </c>
      <c r="K36" s="30"/>
    </row>
    <row r="37" spans="2:11" x14ac:dyDescent="0.25">
      <c r="B37" s="12">
        <v>24</v>
      </c>
      <c r="C37" s="13">
        <f t="shared" si="1"/>
        <v>48183</v>
      </c>
      <c r="D37" s="13" t="str">
        <f>TEXT(Table423[[#This Row],[Payment Date]],"YYYY")</f>
        <v>2031</v>
      </c>
      <c r="E37" s="14">
        <f t="shared" si="2"/>
        <v>18464.779697883925</v>
      </c>
      <c r="F37" s="14">
        <f t="shared" si="0"/>
        <v>250</v>
      </c>
      <c r="G37" s="14">
        <f>Table423[[#This Row],[Monthly Contribution]]+Table423[[#This Row],[Beginning Balance]]</f>
        <v>18714.779697883925</v>
      </c>
      <c r="H37" s="14">
        <f>Table423[[#This Row],[New Balance]]*($E$8/$E$7)</f>
        <v>155.95649748236605</v>
      </c>
      <c r="I37" s="14">
        <f>Table423[[#This Row],[Beginning Balance]]+Table423[[#This Row],[Monthly Contribution]]+Table423[[#This Row],[Interest Earned]]</f>
        <v>18870.736195366291</v>
      </c>
      <c r="J37" s="14">
        <f>J36+Table423[[#This Row],[Interest Earned]]</f>
        <v>2870.7361953662953</v>
      </c>
      <c r="K37" s="30">
        <f>Table423[[#This Row],[Ending Balance]]</f>
        <v>18870.736195366291</v>
      </c>
    </row>
    <row r="38" spans="2:11" x14ac:dyDescent="0.25">
      <c r="B38" s="12">
        <v>25</v>
      </c>
      <c r="C38" s="13">
        <f t="shared" si="1"/>
        <v>48214</v>
      </c>
      <c r="D38" s="13" t="str">
        <f>TEXT(Table423[[#This Row],[Payment Date]],"YYYY")</f>
        <v>2032</v>
      </c>
      <c r="E38" s="14">
        <f t="shared" si="2"/>
        <v>18870.736195366291</v>
      </c>
      <c r="F38" s="14">
        <f t="shared" si="0"/>
        <v>250</v>
      </c>
      <c r="G38" s="14">
        <f>Table423[[#This Row],[Monthly Contribution]]+Table423[[#This Row],[Beginning Balance]]</f>
        <v>19120.736195366291</v>
      </c>
      <c r="H38" s="14">
        <f>Table423[[#This Row],[New Balance]]*($E$8/$E$7)</f>
        <v>159.3394682947191</v>
      </c>
      <c r="I38" s="14">
        <f>Table423[[#This Row],[Beginning Balance]]+Table423[[#This Row],[Monthly Contribution]]+Table423[[#This Row],[Interest Earned]]</f>
        <v>19280.075663661009</v>
      </c>
      <c r="J38" s="14">
        <f>J37+Table423[[#This Row],[Interest Earned]]</f>
        <v>3030.0756636610145</v>
      </c>
      <c r="K38" s="30"/>
    </row>
    <row r="39" spans="2:11" x14ac:dyDescent="0.25">
      <c r="B39" s="12">
        <v>26</v>
      </c>
      <c r="C39" s="13">
        <f t="shared" si="1"/>
        <v>48245</v>
      </c>
      <c r="D39" s="13" t="str">
        <f>TEXT(Table423[[#This Row],[Payment Date]],"YYYY")</f>
        <v>2032</v>
      </c>
      <c r="E39" s="14">
        <f t="shared" si="2"/>
        <v>19280.075663661009</v>
      </c>
      <c r="F39" s="14">
        <f t="shared" si="0"/>
        <v>250</v>
      </c>
      <c r="G39" s="14">
        <f>Table423[[#This Row],[Monthly Contribution]]+Table423[[#This Row],[Beginning Balance]]</f>
        <v>19530.075663661009</v>
      </c>
      <c r="H39" s="14">
        <f>Table423[[#This Row],[New Balance]]*($E$8/$E$7)</f>
        <v>162.7506305305084</v>
      </c>
      <c r="I39" s="14">
        <f>Table423[[#This Row],[Beginning Balance]]+Table423[[#This Row],[Monthly Contribution]]+Table423[[#This Row],[Interest Earned]]</f>
        <v>19692.826294191516</v>
      </c>
      <c r="J39" s="14">
        <f>J38+Table423[[#This Row],[Interest Earned]]</f>
        <v>3192.8262941915227</v>
      </c>
      <c r="K39" s="30"/>
    </row>
    <row r="40" spans="2:11" x14ac:dyDescent="0.25">
      <c r="B40" s="12">
        <v>27</v>
      </c>
      <c r="C40" s="13">
        <f t="shared" si="1"/>
        <v>48274</v>
      </c>
      <c r="D40" s="13" t="str">
        <f>TEXT(Table423[[#This Row],[Payment Date]],"YYYY")</f>
        <v>2032</v>
      </c>
      <c r="E40" s="14">
        <f t="shared" si="2"/>
        <v>19692.826294191516</v>
      </c>
      <c r="F40" s="14">
        <f t="shared" si="0"/>
        <v>250</v>
      </c>
      <c r="G40" s="14">
        <f>Table423[[#This Row],[Monthly Contribution]]+Table423[[#This Row],[Beginning Balance]]</f>
        <v>19942.826294191516</v>
      </c>
      <c r="H40" s="14">
        <f>Table423[[#This Row],[New Balance]]*($E$8/$E$7)</f>
        <v>166.19021911826263</v>
      </c>
      <c r="I40" s="14">
        <f>Table423[[#This Row],[Beginning Balance]]+Table423[[#This Row],[Monthly Contribution]]+Table423[[#This Row],[Interest Earned]]</f>
        <v>20109.01651330978</v>
      </c>
      <c r="J40" s="14">
        <f>J39+Table423[[#This Row],[Interest Earned]]</f>
        <v>3359.0165133097853</v>
      </c>
      <c r="K40" s="30"/>
    </row>
    <row r="41" spans="2:11" x14ac:dyDescent="0.25">
      <c r="B41" s="12">
        <v>28</v>
      </c>
      <c r="C41" s="13">
        <f t="shared" si="1"/>
        <v>48305</v>
      </c>
      <c r="D41" s="13" t="str">
        <f>TEXT(Table423[[#This Row],[Payment Date]],"YYYY")</f>
        <v>2032</v>
      </c>
      <c r="E41" s="14">
        <f t="shared" si="2"/>
        <v>20109.01651330978</v>
      </c>
      <c r="F41" s="14">
        <f t="shared" si="0"/>
        <v>250</v>
      </c>
      <c r="G41" s="14">
        <f>Table423[[#This Row],[Monthly Contribution]]+Table423[[#This Row],[Beginning Balance]]</f>
        <v>20359.01651330978</v>
      </c>
      <c r="H41" s="14">
        <f>Table423[[#This Row],[New Balance]]*($E$8/$E$7)</f>
        <v>169.65847094424817</v>
      </c>
      <c r="I41" s="14">
        <f>Table423[[#This Row],[Beginning Balance]]+Table423[[#This Row],[Monthly Contribution]]+Table423[[#This Row],[Interest Earned]]</f>
        <v>20528.674984254027</v>
      </c>
      <c r="J41" s="14">
        <f>J40+Table423[[#This Row],[Interest Earned]]</f>
        <v>3528.6749842540335</v>
      </c>
      <c r="K41" s="30"/>
    </row>
    <row r="42" spans="2:11" x14ac:dyDescent="0.25">
      <c r="B42" s="12">
        <v>29</v>
      </c>
      <c r="C42" s="13">
        <f t="shared" si="1"/>
        <v>48335</v>
      </c>
      <c r="D42" s="13" t="str">
        <f>TEXT(Table423[[#This Row],[Payment Date]],"YYYY")</f>
        <v>2032</v>
      </c>
      <c r="E42" s="14">
        <f t="shared" si="2"/>
        <v>20528.674984254027</v>
      </c>
      <c r="F42" s="14">
        <f t="shared" si="0"/>
        <v>250</v>
      </c>
      <c r="G42" s="14">
        <f>Table423[[#This Row],[Monthly Contribution]]+Table423[[#This Row],[Beginning Balance]]</f>
        <v>20778.674984254027</v>
      </c>
      <c r="H42" s="14">
        <f>Table423[[#This Row],[New Balance]]*($E$8/$E$7)</f>
        <v>173.15562486878355</v>
      </c>
      <c r="I42" s="14">
        <f>Table423[[#This Row],[Beginning Balance]]+Table423[[#This Row],[Monthly Contribution]]+Table423[[#This Row],[Interest Earned]]</f>
        <v>20951.830609122811</v>
      </c>
      <c r="J42" s="14">
        <f>J41+Table423[[#This Row],[Interest Earned]]</f>
        <v>3701.8306091228169</v>
      </c>
      <c r="K42" s="30"/>
    </row>
    <row r="43" spans="2:11" x14ac:dyDescent="0.25">
      <c r="B43" s="12">
        <v>30</v>
      </c>
      <c r="C43" s="13">
        <f t="shared" si="1"/>
        <v>48366</v>
      </c>
      <c r="D43" s="13" t="str">
        <f>TEXT(Table423[[#This Row],[Payment Date]],"YYYY")</f>
        <v>2032</v>
      </c>
      <c r="E43" s="14">
        <f t="shared" si="2"/>
        <v>20951.830609122811</v>
      </c>
      <c r="F43" s="14">
        <f t="shared" si="0"/>
        <v>250</v>
      </c>
      <c r="G43" s="14">
        <f>Table423[[#This Row],[Monthly Contribution]]+Table423[[#This Row],[Beginning Balance]]</f>
        <v>21201.830609122811</v>
      </c>
      <c r="H43" s="14">
        <f>Table423[[#This Row],[New Balance]]*($E$8/$E$7)</f>
        <v>176.68192174269009</v>
      </c>
      <c r="I43" s="14">
        <f>Table423[[#This Row],[Beginning Balance]]+Table423[[#This Row],[Monthly Contribution]]+Table423[[#This Row],[Interest Earned]]</f>
        <v>21378.512530865501</v>
      </c>
      <c r="J43" s="14">
        <f>J42+Table423[[#This Row],[Interest Earned]]</f>
        <v>3878.512530865507</v>
      </c>
      <c r="K43" s="30"/>
    </row>
    <row r="44" spans="2:11" x14ac:dyDescent="0.25">
      <c r="B44" s="12">
        <v>31</v>
      </c>
      <c r="C44" s="13">
        <f t="shared" si="1"/>
        <v>48396</v>
      </c>
      <c r="D44" s="13" t="str">
        <f>TEXT(Table423[[#This Row],[Payment Date]],"YYYY")</f>
        <v>2032</v>
      </c>
      <c r="E44" s="14">
        <f t="shared" si="2"/>
        <v>21378.512530865501</v>
      </c>
      <c r="F44" s="14">
        <f t="shared" si="0"/>
        <v>250</v>
      </c>
      <c r="G44" s="14">
        <f>Table423[[#This Row],[Monthly Contribution]]+Table423[[#This Row],[Beginning Balance]]</f>
        <v>21628.512530865501</v>
      </c>
      <c r="H44" s="14">
        <f>Table423[[#This Row],[New Balance]]*($E$8/$E$7)</f>
        <v>180.23760442387916</v>
      </c>
      <c r="I44" s="14">
        <f>Table423[[#This Row],[Beginning Balance]]+Table423[[#This Row],[Monthly Contribution]]+Table423[[#This Row],[Interest Earned]]</f>
        <v>21808.750135289381</v>
      </c>
      <c r="J44" s="14">
        <f>J43+Table423[[#This Row],[Interest Earned]]</f>
        <v>4058.750135289386</v>
      </c>
      <c r="K44" s="30"/>
    </row>
    <row r="45" spans="2:11" x14ac:dyDescent="0.25">
      <c r="B45" s="12">
        <v>32</v>
      </c>
      <c r="C45" s="13">
        <f t="shared" si="1"/>
        <v>48427</v>
      </c>
      <c r="D45" s="13" t="str">
        <f>TEXT(Table423[[#This Row],[Payment Date]],"YYYY")</f>
        <v>2032</v>
      </c>
      <c r="E45" s="14">
        <f t="shared" si="2"/>
        <v>21808.750135289381</v>
      </c>
      <c r="F45" s="14">
        <f t="shared" si="0"/>
        <v>250</v>
      </c>
      <c r="G45" s="14">
        <f>Table423[[#This Row],[Monthly Contribution]]+Table423[[#This Row],[Beginning Balance]]</f>
        <v>22058.750135289381</v>
      </c>
      <c r="H45" s="14">
        <f>Table423[[#This Row],[New Balance]]*($E$8/$E$7)</f>
        <v>183.82291779407817</v>
      </c>
      <c r="I45" s="14">
        <f>Table423[[#This Row],[Beginning Balance]]+Table423[[#This Row],[Monthly Contribution]]+Table423[[#This Row],[Interest Earned]]</f>
        <v>22242.573053083459</v>
      </c>
      <c r="J45" s="14">
        <f>J44+Table423[[#This Row],[Interest Earned]]</f>
        <v>4242.5730530834644</v>
      </c>
      <c r="K45" s="30"/>
    </row>
    <row r="46" spans="2:11" x14ac:dyDescent="0.25">
      <c r="B46" s="12">
        <v>33</v>
      </c>
      <c r="C46" s="13">
        <f t="shared" si="1"/>
        <v>48458</v>
      </c>
      <c r="D46" s="13" t="str">
        <f>TEXT(Table423[[#This Row],[Payment Date]],"YYYY")</f>
        <v>2032</v>
      </c>
      <c r="E46" s="14">
        <f t="shared" si="2"/>
        <v>22242.573053083459</v>
      </c>
      <c r="F46" s="14">
        <f t="shared" si="0"/>
        <v>250</v>
      </c>
      <c r="G46" s="14">
        <f>Table423[[#This Row],[Monthly Contribution]]+Table423[[#This Row],[Beginning Balance]]</f>
        <v>22492.573053083459</v>
      </c>
      <c r="H46" s="14">
        <f>Table423[[#This Row],[New Balance]]*($E$8/$E$7)</f>
        <v>187.4381087756955</v>
      </c>
      <c r="I46" s="14">
        <f>Table423[[#This Row],[Beginning Balance]]+Table423[[#This Row],[Monthly Contribution]]+Table423[[#This Row],[Interest Earned]]</f>
        <v>22680.011161859155</v>
      </c>
      <c r="J46" s="14">
        <f>J45+Table423[[#This Row],[Interest Earned]]</f>
        <v>4430.01116185916</v>
      </c>
      <c r="K46" s="30"/>
    </row>
    <row r="47" spans="2:11" x14ac:dyDescent="0.25">
      <c r="B47" s="12">
        <v>34</v>
      </c>
      <c r="C47" s="13">
        <f t="shared" si="1"/>
        <v>48488</v>
      </c>
      <c r="D47" s="13" t="str">
        <f>TEXT(Table423[[#This Row],[Payment Date]],"YYYY")</f>
        <v>2032</v>
      </c>
      <c r="E47" s="14">
        <f t="shared" si="2"/>
        <v>22680.011161859155</v>
      </c>
      <c r="F47" s="14">
        <f t="shared" si="0"/>
        <v>250</v>
      </c>
      <c r="G47" s="14">
        <f>Table423[[#This Row],[Monthly Contribution]]+Table423[[#This Row],[Beginning Balance]]</f>
        <v>22930.011161859155</v>
      </c>
      <c r="H47" s="14">
        <f>Table423[[#This Row],[New Balance]]*($E$8/$E$7)</f>
        <v>191.08342634882629</v>
      </c>
      <c r="I47" s="14">
        <f>Table423[[#This Row],[Beginning Balance]]+Table423[[#This Row],[Monthly Contribution]]+Table423[[#This Row],[Interest Earned]]</f>
        <v>23121.09458820798</v>
      </c>
      <c r="J47" s="14">
        <f>J46+Table423[[#This Row],[Interest Earned]]</f>
        <v>4621.0945882079859</v>
      </c>
      <c r="K47" s="30"/>
    </row>
    <row r="48" spans="2:11" x14ac:dyDescent="0.25">
      <c r="B48" s="12">
        <v>35</v>
      </c>
      <c r="C48" s="13">
        <f t="shared" si="1"/>
        <v>48519</v>
      </c>
      <c r="D48" s="13" t="str">
        <f>TEXT(Table423[[#This Row],[Payment Date]],"YYYY")</f>
        <v>2032</v>
      </c>
      <c r="E48" s="14">
        <f t="shared" si="2"/>
        <v>23121.09458820798</v>
      </c>
      <c r="F48" s="14">
        <f t="shared" si="0"/>
        <v>250</v>
      </c>
      <c r="G48" s="14">
        <f>Table423[[#This Row],[Monthly Contribution]]+Table423[[#This Row],[Beginning Balance]]</f>
        <v>23371.09458820798</v>
      </c>
      <c r="H48" s="14">
        <f>Table423[[#This Row],[New Balance]]*($E$8/$E$7)</f>
        <v>194.75912156839982</v>
      </c>
      <c r="I48" s="14">
        <f>Table423[[#This Row],[Beginning Balance]]+Table423[[#This Row],[Monthly Contribution]]+Table423[[#This Row],[Interest Earned]]</f>
        <v>23565.85370977638</v>
      </c>
      <c r="J48" s="14">
        <f>J47+Table423[[#This Row],[Interest Earned]]</f>
        <v>4815.8537097763856</v>
      </c>
      <c r="K48" s="30"/>
    </row>
    <row r="49" spans="2:11" x14ac:dyDescent="0.25">
      <c r="B49" s="12">
        <v>36</v>
      </c>
      <c r="C49" s="13">
        <f t="shared" si="1"/>
        <v>48549</v>
      </c>
      <c r="D49" s="13" t="str">
        <f>TEXT(Table423[[#This Row],[Payment Date]],"YYYY")</f>
        <v>2032</v>
      </c>
      <c r="E49" s="14">
        <f t="shared" si="2"/>
        <v>23565.85370977638</v>
      </c>
      <c r="F49" s="14">
        <f t="shared" si="0"/>
        <v>250</v>
      </c>
      <c r="G49" s="14">
        <f>Table423[[#This Row],[Monthly Contribution]]+Table423[[#This Row],[Beginning Balance]]</f>
        <v>23815.85370977638</v>
      </c>
      <c r="H49" s="14">
        <f>Table423[[#This Row],[New Balance]]*($E$8/$E$7)</f>
        <v>198.46544758146985</v>
      </c>
      <c r="I49" s="14">
        <f>Table423[[#This Row],[Beginning Balance]]+Table423[[#This Row],[Monthly Contribution]]+Table423[[#This Row],[Interest Earned]]</f>
        <v>24014.319157357852</v>
      </c>
      <c r="J49" s="14">
        <f>J48+Table423[[#This Row],[Interest Earned]]</f>
        <v>5014.3191573578551</v>
      </c>
      <c r="K49" s="30">
        <f>Table423[[#This Row],[Ending Balance]]</f>
        <v>24014.319157357852</v>
      </c>
    </row>
    <row r="50" spans="2:11" x14ac:dyDescent="0.25">
      <c r="B50" s="12">
        <v>37</v>
      </c>
      <c r="C50" s="13">
        <f t="shared" si="1"/>
        <v>48580</v>
      </c>
      <c r="D50" s="13" t="str">
        <f>TEXT(Table423[[#This Row],[Payment Date]],"YYYY")</f>
        <v>2033</v>
      </c>
      <c r="E50" s="14">
        <f t="shared" si="2"/>
        <v>24014.319157357852</v>
      </c>
      <c r="F50" s="14">
        <f t="shared" si="0"/>
        <v>250</v>
      </c>
      <c r="G50" s="14">
        <f>Table423[[#This Row],[Monthly Contribution]]+Table423[[#This Row],[Beginning Balance]]</f>
        <v>24264.319157357852</v>
      </c>
      <c r="H50" s="14">
        <f>Table423[[#This Row],[New Balance]]*($E$8/$E$7)</f>
        <v>202.20265964464875</v>
      </c>
      <c r="I50" s="14">
        <f>Table423[[#This Row],[Beginning Balance]]+Table423[[#This Row],[Monthly Contribution]]+Table423[[#This Row],[Interest Earned]]</f>
        <v>24466.5218170025</v>
      </c>
      <c r="J50" s="14">
        <f>J49+Table423[[#This Row],[Interest Earned]]</f>
        <v>5216.5218170025037</v>
      </c>
      <c r="K50" s="30"/>
    </row>
    <row r="51" spans="2:11" x14ac:dyDescent="0.25">
      <c r="B51" s="12">
        <v>38</v>
      </c>
      <c r="C51" s="13">
        <f t="shared" si="1"/>
        <v>48611</v>
      </c>
      <c r="D51" s="13" t="str">
        <f>TEXT(Table423[[#This Row],[Payment Date]],"YYYY")</f>
        <v>2033</v>
      </c>
      <c r="E51" s="14">
        <f t="shared" si="2"/>
        <v>24466.5218170025</v>
      </c>
      <c r="F51" s="14">
        <f t="shared" si="0"/>
        <v>250</v>
      </c>
      <c r="G51" s="14">
        <f>Table423[[#This Row],[Monthly Contribution]]+Table423[[#This Row],[Beginning Balance]]</f>
        <v>24716.5218170025</v>
      </c>
      <c r="H51" s="14">
        <f>Table423[[#This Row],[New Balance]]*($E$8/$E$7)</f>
        <v>205.9710151416875</v>
      </c>
      <c r="I51" s="14">
        <f>Table423[[#This Row],[Beginning Balance]]+Table423[[#This Row],[Monthly Contribution]]+Table423[[#This Row],[Interest Earned]]</f>
        <v>24922.492832144188</v>
      </c>
      <c r="J51" s="14">
        <f>J50+Table423[[#This Row],[Interest Earned]]</f>
        <v>5422.4928321441912</v>
      </c>
      <c r="K51" s="30"/>
    </row>
    <row r="52" spans="2:11" x14ac:dyDescent="0.25">
      <c r="B52" s="12">
        <v>39</v>
      </c>
      <c r="C52" s="13">
        <f t="shared" si="1"/>
        <v>48639</v>
      </c>
      <c r="D52" s="13" t="str">
        <f>TEXT(Table423[[#This Row],[Payment Date]],"YYYY")</f>
        <v>2033</v>
      </c>
      <c r="E52" s="14">
        <f t="shared" si="2"/>
        <v>24922.492832144188</v>
      </c>
      <c r="F52" s="14">
        <f t="shared" si="0"/>
        <v>250</v>
      </c>
      <c r="G52" s="14">
        <f>Table423[[#This Row],[Monthly Contribution]]+Table423[[#This Row],[Beginning Balance]]</f>
        <v>25172.492832144188</v>
      </c>
      <c r="H52" s="14">
        <f>Table423[[#This Row],[New Balance]]*($E$8/$E$7)</f>
        <v>209.77077360120157</v>
      </c>
      <c r="I52" s="14">
        <f>Table423[[#This Row],[Beginning Balance]]+Table423[[#This Row],[Monthly Contribution]]+Table423[[#This Row],[Interest Earned]]</f>
        <v>25382.263605745389</v>
      </c>
      <c r="J52" s="14">
        <f>J51+Table423[[#This Row],[Interest Earned]]</f>
        <v>5632.2636057453929</v>
      </c>
      <c r="K52" s="30"/>
    </row>
    <row r="53" spans="2:11" x14ac:dyDescent="0.25">
      <c r="B53" s="12">
        <v>40</v>
      </c>
      <c r="C53" s="13">
        <f t="shared" si="1"/>
        <v>48670</v>
      </c>
      <c r="D53" s="13" t="str">
        <f>TEXT(Table423[[#This Row],[Payment Date]],"YYYY")</f>
        <v>2033</v>
      </c>
      <c r="E53" s="14">
        <f t="shared" si="2"/>
        <v>25382.263605745389</v>
      </c>
      <c r="F53" s="14">
        <f t="shared" si="0"/>
        <v>250</v>
      </c>
      <c r="G53" s="14">
        <f>Table423[[#This Row],[Monthly Contribution]]+Table423[[#This Row],[Beginning Balance]]</f>
        <v>25632.263605745389</v>
      </c>
      <c r="H53" s="14">
        <f>Table423[[#This Row],[New Balance]]*($E$8/$E$7)</f>
        <v>213.6021967145449</v>
      </c>
      <c r="I53" s="14">
        <f>Table423[[#This Row],[Beginning Balance]]+Table423[[#This Row],[Monthly Contribution]]+Table423[[#This Row],[Interest Earned]]</f>
        <v>25845.865802459935</v>
      </c>
      <c r="J53" s="14">
        <f>J52+Table423[[#This Row],[Interest Earned]]</f>
        <v>5845.8658024599381</v>
      </c>
      <c r="K53" s="30"/>
    </row>
    <row r="54" spans="2:11" x14ac:dyDescent="0.25">
      <c r="B54" s="12">
        <v>41</v>
      </c>
      <c r="C54" s="13">
        <f t="shared" si="1"/>
        <v>48700</v>
      </c>
      <c r="D54" s="13" t="str">
        <f>TEXT(Table423[[#This Row],[Payment Date]],"YYYY")</f>
        <v>2033</v>
      </c>
      <c r="E54" s="14">
        <f t="shared" si="2"/>
        <v>25845.865802459935</v>
      </c>
      <c r="F54" s="14">
        <f t="shared" si="0"/>
        <v>250</v>
      </c>
      <c r="G54" s="14">
        <f>Table423[[#This Row],[Monthly Contribution]]+Table423[[#This Row],[Beginning Balance]]</f>
        <v>26095.865802459935</v>
      </c>
      <c r="H54" s="14">
        <f>Table423[[#This Row],[New Balance]]*($E$8/$E$7)</f>
        <v>217.46554835383279</v>
      </c>
      <c r="I54" s="14">
        <f>Table423[[#This Row],[Beginning Balance]]+Table423[[#This Row],[Monthly Contribution]]+Table423[[#This Row],[Interest Earned]]</f>
        <v>26313.331350813769</v>
      </c>
      <c r="J54" s="14">
        <f>J53+Table423[[#This Row],[Interest Earned]]</f>
        <v>6063.3313508137708</v>
      </c>
      <c r="K54" s="30"/>
    </row>
    <row r="55" spans="2:11" x14ac:dyDescent="0.25">
      <c r="B55" s="12">
        <v>42</v>
      </c>
      <c r="C55" s="13">
        <f t="shared" si="1"/>
        <v>48731</v>
      </c>
      <c r="D55" s="13" t="str">
        <f>TEXT(Table423[[#This Row],[Payment Date]],"YYYY")</f>
        <v>2033</v>
      </c>
      <c r="E55" s="14">
        <f t="shared" si="2"/>
        <v>26313.331350813769</v>
      </c>
      <c r="F55" s="14">
        <f t="shared" si="0"/>
        <v>250</v>
      </c>
      <c r="G55" s="14">
        <f>Table423[[#This Row],[Monthly Contribution]]+Table423[[#This Row],[Beginning Balance]]</f>
        <v>26563.331350813769</v>
      </c>
      <c r="H55" s="14">
        <f>Table423[[#This Row],[New Balance]]*($E$8/$E$7)</f>
        <v>221.36109459011473</v>
      </c>
      <c r="I55" s="14">
        <f>Table423[[#This Row],[Beginning Balance]]+Table423[[#This Row],[Monthly Contribution]]+Table423[[#This Row],[Interest Earned]]</f>
        <v>26784.692445403885</v>
      </c>
      <c r="J55" s="14">
        <f>J54+Table423[[#This Row],[Interest Earned]]</f>
        <v>6284.6924454038854</v>
      </c>
      <c r="K55" s="30"/>
    </row>
    <row r="56" spans="2:11" x14ac:dyDescent="0.25">
      <c r="B56" s="12">
        <v>43</v>
      </c>
      <c r="C56" s="13">
        <f t="shared" si="1"/>
        <v>48761</v>
      </c>
      <c r="D56" s="13" t="str">
        <f>TEXT(Table423[[#This Row],[Payment Date]],"YYYY")</f>
        <v>2033</v>
      </c>
      <c r="E56" s="14">
        <f t="shared" si="2"/>
        <v>26784.692445403885</v>
      </c>
      <c r="F56" s="14">
        <f t="shared" si="0"/>
        <v>250</v>
      </c>
      <c r="G56" s="14">
        <f>Table423[[#This Row],[Monthly Contribution]]+Table423[[#This Row],[Beginning Balance]]</f>
        <v>27034.692445403885</v>
      </c>
      <c r="H56" s="14">
        <f>Table423[[#This Row],[New Balance]]*($E$8/$E$7)</f>
        <v>225.28910371169903</v>
      </c>
      <c r="I56" s="14">
        <f>Table423[[#This Row],[Beginning Balance]]+Table423[[#This Row],[Monthly Contribution]]+Table423[[#This Row],[Interest Earned]]</f>
        <v>27259.981549115586</v>
      </c>
      <c r="J56" s="14">
        <f>J55+Table423[[#This Row],[Interest Earned]]</f>
        <v>6509.9815491155841</v>
      </c>
      <c r="K56" s="30"/>
    </row>
    <row r="57" spans="2:11" x14ac:dyDescent="0.25">
      <c r="B57" s="12">
        <v>44</v>
      </c>
      <c r="C57" s="13">
        <f t="shared" si="1"/>
        <v>48792</v>
      </c>
      <c r="D57" s="13" t="str">
        <f>TEXT(Table423[[#This Row],[Payment Date]],"YYYY")</f>
        <v>2033</v>
      </c>
      <c r="E57" s="14">
        <f t="shared" si="2"/>
        <v>27259.981549115586</v>
      </c>
      <c r="F57" s="14">
        <f t="shared" si="0"/>
        <v>250</v>
      </c>
      <c r="G57" s="14">
        <f>Table423[[#This Row],[Monthly Contribution]]+Table423[[#This Row],[Beginning Balance]]</f>
        <v>27509.981549115586</v>
      </c>
      <c r="H57" s="14">
        <f>Table423[[#This Row],[New Balance]]*($E$8/$E$7)</f>
        <v>229.24984624262987</v>
      </c>
      <c r="I57" s="14">
        <f>Table423[[#This Row],[Beginning Balance]]+Table423[[#This Row],[Monthly Contribution]]+Table423[[#This Row],[Interest Earned]]</f>
        <v>27739.231395358216</v>
      </c>
      <c r="J57" s="14">
        <f>J56+Table423[[#This Row],[Interest Earned]]</f>
        <v>6739.2313953582143</v>
      </c>
      <c r="K57" s="30"/>
    </row>
    <row r="58" spans="2:11" x14ac:dyDescent="0.25">
      <c r="B58" s="12">
        <v>45</v>
      </c>
      <c r="C58" s="13">
        <f t="shared" si="1"/>
        <v>48823</v>
      </c>
      <c r="D58" s="13" t="str">
        <f>TEXT(Table423[[#This Row],[Payment Date]],"YYYY")</f>
        <v>2033</v>
      </c>
      <c r="E58" s="14">
        <f t="shared" si="2"/>
        <v>27739.231395358216</v>
      </c>
      <c r="F58" s="14">
        <f t="shared" si="0"/>
        <v>250</v>
      </c>
      <c r="G58" s="14">
        <f>Table423[[#This Row],[Monthly Contribution]]+Table423[[#This Row],[Beginning Balance]]</f>
        <v>27989.231395358216</v>
      </c>
      <c r="H58" s="14">
        <f>Table423[[#This Row],[New Balance]]*($E$8/$E$7)</f>
        <v>233.24359496131845</v>
      </c>
      <c r="I58" s="14">
        <f>Table423[[#This Row],[Beginning Balance]]+Table423[[#This Row],[Monthly Contribution]]+Table423[[#This Row],[Interest Earned]]</f>
        <v>28222.474990319533</v>
      </c>
      <c r="J58" s="14">
        <f>J57+Table423[[#This Row],[Interest Earned]]</f>
        <v>6972.4749903195325</v>
      </c>
      <c r="K58" s="30"/>
    </row>
    <row r="59" spans="2:11" x14ac:dyDescent="0.25">
      <c r="B59" s="12">
        <v>46</v>
      </c>
      <c r="C59" s="13">
        <f t="shared" si="1"/>
        <v>48853</v>
      </c>
      <c r="D59" s="13" t="str">
        <f>TEXT(Table423[[#This Row],[Payment Date]],"YYYY")</f>
        <v>2033</v>
      </c>
      <c r="E59" s="14">
        <f t="shared" si="2"/>
        <v>28222.474990319533</v>
      </c>
      <c r="F59" s="14">
        <f t="shared" si="0"/>
        <v>250</v>
      </c>
      <c r="G59" s="14">
        <f>Table423[[#This Row],[Monthly Contribution]]+Table423[[#This Row],[Beginning Balance]]</f>
        <v>28472.474990319533</v>
      </c>
      <c r="H59" s="14">
        <f>Table423[[#This Row],[New Balance]]*($E$8/$E$7)</f>
        <v>237.27062491932944</v>
      </c>
      <c r="I59" s="14">
        <f>Table423[[#This Row],[Beginning Balance]]+Table423[[#This Row],[Monthly Contribution]]+Table423[[#This Row],[Interest Earned]]</f>
        <v>28709.745615238862</v>
      </c>
      <c r="J59" s="14">
        <f>J58+Table423[[#This Row],[Interest Earned]]</f>
        <v>7209.7456152388622</v>
      </c>
      <c r="K59" s="30"/>
    </row>
    <row r="60" spans="2:11" x14ac:dyDescent="0.25">
      <c r="B60" s="12">
        <v>47</v>
      </c>
      <c r="C60" s="13">
        <f t="shared" si="1"/>
        <v>48884</v>
      </c>
      <c r="D60" s="13" t="str">
        <f>TEXT(Table423[[#This Row],[Payment Date]],"YYYY")</f>
        <v>2033</v>
      </c>
      <c r="E60" s="14">
        <f t="shared" si="2"/>
        <v>28709.745615238862</v>
      </c>
      <c r="F60" s="14">
        <f t="shared" si="0"/>
        <v>250</v>
      </c>
      <c r="G60" s="14">
        <f>Table423[[#This Row],[Monthly Contribution]]+Table423[[#This Row],[Beginning Balance]]</f>
        <v>28959.745615238862</v>
      </c>
      <c r="H60" s="14">
        <f>Table423[[#This Row],[New Balance]]*($E$8/$E$7)</f>
        <v>241.33121346032385</v>
      </c>
      <c r="I60" s="14">
        <f>Table423[[#This Row],[Beginning Balance]]+Table423[[#This Row],[Monthly Contribution]]+Table423[[#This Row],[Interest Earned]]</f>
        <v>29201.076828699188</v>
      </c>
      <c r="J60" s="14">
        <f>J59+Table423[[#This Row],[Interest Earned]]</f>
        <v>7451.0768286991861</v>
      </c>
      <c r="K60" s="30"/>
    </row>
    <row r="61" spans="2:11" x14ac:dyDescent="0.25">
      <c r="B61" s="12">
        <v>48</v>
      </c>
      <c r="C61" s="13">
        <f t="shared" si="1"/>
        <v>48914</v>
      </c>
      <c r="D61" s="13" t="str">
        <f>TEXT(Table423[[#This Row],[Payment Date]],"YYYY")</f>
        <v>2033</v>
      </c>
      <c r="E61" s="14">
        <f t="shared" si="2"/>
        <v>29201.076828699188</v>
      </c>
      <c r="F61" s="14">
        <f t="shared" si="0"/>
        <v>250</v>
      </c>
      <c r="G61" s="14">
        <f>Table423[[#This Row],[Monthly Contribution]]+Table423[[#This Row],[Beginning Balance]]</f>
        <v>29451.076828699188</v>
      </c>
      <c r="H61" s="14">
        <f>Table423[[#This Row],[New Balance]]*($E$8/$E$7)</f>
        <v>245.42564023915989</v>
      </c>
      <c r="I61" s="14">
        <f>Table423[[#This Row],[Beginning Balance]]+Table423[[#This Row],[Monthly Contribution]]+Table423[[#This Row],[Interest Earned]]</f>
        <v>29696.502468938346</v>
      </c>
      <c r="J61" s="14">
        <f>J60+Table423[[#This Row],[Interest Earned]]</f>
        <v>7696.5024689383463</v>
      </c>
      <c r="K61" s="30">
        <f>Table423[[#This Row],[Ending Balance]]</f>
        <v>29696.502468938346</v>
      </c>
    </row>
    <row r="62" spans="2:11" x14ac:dyDescent="0.25">
      <c r="B62" s="12">
        <v>49</v>
      </c>
      <c r="C62" s="13">
        <f t="shared" si="1"/>
        <v>48945</v>
      </c>
      <c r="D62" s="13" t="str">
        <f>TEXT(Table423[[#This Row],[Payment Date]],"YYYY")</f>
        <v>2034</v>
      </c>
      <c r="E62" s="14">
        <f t="shared" si="2"/>
        <v>29696.502468938346</v>
      </c>
      <c r="F62" s="14">
        <f t="shared" si="0"/>
        <v>250</v>
      </c>
      <c r="G62" s="14">
        <f>Table423[[#This Row],[Monthly Contribution]]+Table423[[#This Row],[Beginning Balance]]</f>
        <v>29946.502468938346</v>
      </c>
      <c r="H62" s="14">
        <f>Table423[[#This Row],[New Balance]]*($E$8/$E$7)</f>
        <v>249.55418724115287</v>
      </c>
      <c r="I62" s="14">
        <f>Table423[[#This Row],[Beginning Balance]]+Table423[[#This Row],[Monthly Contribution]]+Table423[[#This Row],[Interest Earned]]</f>
        <v>30196.056656179499</v>
      </c>
      <c r="J62" s="14">
        <f>J61+Table423[[#This Row],[Interest Earned]]</f>
        <v>7946.0566561794994</v>
      </c>
      <c r="K62" s="30"/>
    </row>
    <row r="63" spans="2:11" x14ac:dyDescent="0.25">
      <c r="B63" s="12">
        <v>50</v>
      </c>
      <c r="C63" s="13">
        <f t="shared" si="1"/>
        <v>48976</v>
      </c>
      <c r="D63" s="13" t="str">
        <f>TEXT(Table423[[#This Row],[Payment Date]],"YYYY")</f>
        <v>2034</v>
      </c>
      <c r="E63" s="14">
        <f t="shared" si="2"/>
        <v>30196.056656179499</v>
      </c>
      <c r="F63" s="14">
        <f t="shared" si="0"/>
        <v>250</v>
      </c>
      <c r="G63" s="14">
        <f>Table423[[#This Row],[Monthly Contribution]]+Table423[[#This Row],[Beginning Balance]]</f>
        <v>30446.056656179499</v>
      </c>
      <c r="H63" s="14">
        <f>Table423[[#This Row],[New Balance]]*($E$8/$E$7)</f>
        <v>253.71713880149582</v>
      </c>
      <c r="I63" s="14">
        <f>Table423[[#This Row],[Beginning Balance]]+Table423[[#This Row],[Monthly Contribution]]+Table423[[#This Row],[Interest Earned]]</f>
        <v>30699.773794980996</v>
      </c>
      <c r="J63" s="14">
        <f>J62+Table423[[#This Row],[Interest Earned]]</f>
        <v>8199.7737949809962</v>
      </c>
      <c r="K63" s="30"/>
    </row>
    <row r="64" spans="2:11" x14ac:dyDescent="0.25">
      <c r="B64" s="12">
        <v>51</v>
      </c>
      <c r="C64" s="13">
        <f t="shared" si="1"/>
        <v>49004</v>
      </c>
      <c r="D64" s="13" t="str">
        <f>TEXT(Table423[[#This Row],[Payment Date]],"YYYY")</f>
        <v>2034</v>
      </c>
      <c r="E64" s="14">
        <f t="shared" si="2"/>
        <v>30699.773794980996</v>
      </c>
      <c r="F64" s="14">
        <f t="shared" si="0"/>
        <v>250</v>
      </c>
      <c r="G64" s="14">
        <f>Table423[[#This Row],[Monthly Contribution]]+Table423[[#This Row],[Beginning Balance]]</f>
        <v>30949.773794980996</v>
      </c>
      <c r="H64" s="14">
        <f>Table423[[#This Row],[New Balance]]*($E$8/$E$7)</f>
        <v>257.91478162484162</v>
      </c>
      <c r="I64" s="14">
        <f>Table423[[#This Row],[Beginning Balance]]+Table423[[#This Row],[Monthly Contribution]]+Table423[[#This Row],[Interest Earned]]</f>
        <v>31207.688576605837</v>
      </c>
      <c r="J64" s="14">
        <f>J63+Table423[[#This Row],[Interest Earned]]</f>
        <v>8457.6885766058385</v>
      </c>
      <c r="K64" s="30"/>
    </row>
    <row r="65" spans="2:11" x14ac:dyDescent="0.25">
      <c r="B65" s="12">
        <v>52</v>
      </c>
      <c r="C65" s="13">
        <f t="shared" si="1"/>
        <v>49035</v>
      </c>
      <c r="D65" s="13" t="str">
        <f>TEXT(Table423[[#This Row],[Payment Date]],"YYYY")</f>
        <v>2034</v>
      </c>
      <c r="E65" s="14">
        <f t="shared" si="2"/>
        <v>31207.688576605837</v>
      </c>
      <c r="F65" s="14">
        <f t="shared" si="0"/>
        <v>250</v>
      </c>
      <c r="G65" s="14">
        <f>Table423[[#This Row],[Monthly Contribution]]+Table423[[#This Row],[Beginning Balance]]</f>
        <v>31457.688576605837</v>
      </c>
      <c r="H65" s="14">
        <f>Table423[[#This Row],[New Balance]]*($E$8/$E$7)</f>
        <v>262.14740480504861</v>
      </c>
      <c r="I65" s="14">
        <f>Table423[[#This Row],[Beginning Balance]]+Table423[[#This Row],[Monthly Contribution]]+Table423[[#This Row],[Interest Earned]]</f>
        <v>31719.835981410884</v>
      </c>
      <c r="J65" s="14">
        <f>J64+Table423[[#This Row],[Interest Earned]]</f>
        <v>8719.8359814108881</v>
      </c>
      <c r="K65" s="30"/>
    </row>
    <row r="66" spans="2:11" x14ac:dyDescent="0.25">
      <c r="B66" s="12">
        <v>53</v>
      </c>
      <c r="C66" s="13">
        <f t="shared" si="1"/>
        <v>49065</v>
      </c>
      <c r="D66" s="13" t="str">
        <f>TEXT(Table423[[#This Row],[Payment Date]],"YYYY")</f>
        <v>2034</v>
      </c>
      <c r="E66" s="14">
        <f t="shared" si="2"/>
        <v>31719.835981410884</v>
      </c>
      <c r="F66" s="14">
        <f t="shared" si="0"/>
        <v>250</v>
      </c>
      <c r="G66" s="14">
        <f>Table423[[#This Row],[Monthly Contribution]]+Table423[[#This Row],[Beginning Balance]]</f>
        <v>31969.835981410884</v>
      </c>
      <c r="H66" s="14">
        <f>Table423[[#This Row],[New Balance]]*($E$8/$E$7)</f>
        <v>266.41529984509071</v>
      </c>
      <c r="I66" s="14">
        <f>Table423[[#This Row],[Beginning Balance]]+Table423[[#This Row],[Monthly Contribution]]+Table423[[#This Row],[Interest Earned]]</f>
        <v>32236.251281255976</v>
      </c>
      <c r="J66" s="14">
        <f>J65+Table423[[#This Row],[Interest Earned]]</f>
        <v>8986.251281255978</v>
      </c>
      <c r="K66" s="30"/>
    </row>
    <row r="67" spans="2:11" x14ac:dyDescent="0.25">
      <c r="B67" s="12">
        <v>54</v>
      </c>
      <c r="C67" s="13">
        <f t="shared" si="1"/>
        <v>49096</v>
      </c>
      <c r="D67" s="13" t="str">
        <f>TEXT(Table423[[#This Row],[Payment Date]],"YYYY")</f>
        <v>2034</v>
      </c>
      <c r="E67" s="14">
        <f t="shared" si="2"/>
        <v>32236.251281255976</v>
      </c>
      <c r="F67" s="14">
        <f t="shared" si="0"/>
        <v>250</v>
      </c>
      <c r="G67" s="14">
        <f>Table423[[#This Row],[Monthly Contribution]]+Table423[[#This Row],[Beginning Balance]]</f>
        <v>32486.251281255976</v>
      </c>
      <c r="H67" s="14">
        <f>Table423[[#This Row],[New Balance]]*($E$8/$E$7)</f>
        <v>270.7187606771331</v>
      </c>
      <c r="I67" s="14">
        <f>Table423[[#This Row],[Beginning Balance]]+Table423[[#This Row],[Monthly Contribution]]+Table423[[#This Row],[Interest Earned]]</f>
        <v>32756.970041933109</v>
      </c>
      <c r="J67" s="14">
        <f>J66+Table423[[#This Row],[Interest Earned]]</f>
        <v>9256.9700419331111</v>
      </c>
      <c r="K67" s="30"/>
    </row>
    <row r="68" spans="2:11" x14ac:dyDescent="0.25">
      <c r="B68" s="12">
        <v>55</v>
      </c>
      <c r="C68" s="13">
        <f t="shared" si="1"/>
        <v>49126</v>
      </c>
      <c r="D68" s="13" t="str">
        <f>TEXT(Table423[[#This Row],[Payment Date]],"YYYY")</f>
        <v>2034</v>
      </c>
      <c r="E68" s="14">
        <f t="shared" si="2"/>
        <v>32756.970041933109</v>
      </c>
      <c r="F68" s="14">
        <f t="shared" si="0"/>
        <v>250</v>
      </c>
      <c r="G68" s="14">
        <f>Table423[[#This Row],[Monthly Contribution]]+Table423[[#This Row],[Beginning Balance]]</f>
        <v>33006.970041933106</v>
      </c>
      <c r="H68" s="14">
        <f>Table423[[#This Row],[New Balance]]*($E$8/$E$7)</f>
        <v>275.05808368277587</v>
      </c>
      <c r="I68" s="14">
        <f>Table423[[#This Row],[Beginning Balance]]+Table423[[#This Row],[Monthly Contribution]]+Table423[[#This Row],[Interest Earned]]</f>
        <v>33282.028125615885</v>
      </c>
      <c r="J68" s="14">
        <f>J67+Table423[[#This Row],[Interest Earned]]</f>
        <v>9532.0281256158869</v>
      </c>
      <c r="K68" s="30"/>
    </row>
    <row r="69" spans="2:11" x14ac:dyDescent="0.25">
      <c r="B69" s="12">
        <v>56</v>
      </c>
      <c r="C69" s="13">
        <f t="shared" si="1"/>
        <v>49157</v>
      </c>
      <c r="D69" s="13" t="str">
        <f>TEXT(Table423[[#This Row],[Payment Date]],"YYYY")</f>
        <v>2034</v>
      </c>
      <c r="E69" s="14">
        <f t="shared" si="2"/>
        <v>33282.028125615885</v>
      </c>
      <c r="F69" s="14">
        <f t="shared" si="0"/>
        <v>250</v>
      </c>
      <c r="G69" s="14">
        <f>Table423[[#This Row],[Monthly Contribution]]+Table423[[#This Row],[Beginning Balance]]</f>
        <v>33532.028125615885</v>
      </c>
      <c r="H69" s="14">
        <f>Table423[[#This Row],[New Balance]]*($E$8/$E$7)</f>
        <v>279.43356771346572</v>
      </c>
      <c r="I69" s="14">
        <f>Table423[[#This Row],[Beginning Balance]]+Table423[[#This Row],[Monthly Contribution]]+Table423[[#This Row],[Interest Earned]]</f>
        <v>33811.461693329351</v>
      </c>
      <c r="J69" s="14">
        <f>J68+Table423[[#This Row],[Interest Earned]]</f>
        <v>9811.4616933293528</v>
      </c>
      <c r="K69" s="30"/>
    </row>
    <row r="70" spans="2:11" x14ac:dyDescent="0.25">
      <c r="B70" s="12">
        <v>57</v>
      </c>
      <c r="C70" s="13">
        <f t="shared" si="1"/>
        <v>49188</v>
      </c>
      <c r="D70" s="13" t="str">
        <f>TEXT(Table423[[#This Row],[Payment Date]],"YYYY")</f>
        <v>2034</v>
      </c>
      <c r="E70" s="14">
        <f t="shared" si="2"/>
        <v>33811.461693329351</v>
      </c>
      <c r="F70" s="14">
        <f t="shared" si="0"/>
        <v>250</v>
      </c>
      <c r="G70" s="14">
        <f>Table423[[#This Row],[Monthly Contribution]]+Table423[[#This Row],[Beginning Balance]]</f>
        <v>34061.461693329351</v>
      </c>
      <c r="H70" s="14">
        <f>Table423[[#This Row],[New Balance]]*($E$8/$E$7)</f>
        <v>283.84551411107793</v>
      </c>
      <c r="I70" s="14">
        <f>Table423[[#This Row],[Beginning Balance]]+Table423[[#This Row],[Monthly Contribution]]+Table423[[#This Row],[Interest Earned]]</f>
        <v>34345.307207440426</v>
      </c>
      <c r="J70" s="14">
        <f>J69+Table423[[#This Row],[Interest Earned]]</f>
        <v>10095.30720744043</v>
      </c>
      <c r="K70" s="30"/>
    </row>
    <row r="71" spans="2:11" x14ac:dyDescent="0.25">
      <c r="B71" s="12">
        <v>58</v>
      </c>
      <c r="C71" s="13">
        <f t="shared" si="1"/>
        <v>49218</v>
      </c>
      <c r="D71" s="13" t="str">
        <f>TEXT(Table423[[#This Row],[Payment Date]],"YYYY")</f>
        <v>2034</v>
      </c>
      <c r="E71" s="14">
        <f t="shared" si="2"/>
        <v>34345.307207440426</v>
      </c>
      <c r="F71" s="14">
        <f t="shared" si="0"/>
        <v>250</v>
      </c>
      <c r="G71" s="14">
        <f>Table423[[#This Row],[Monthly Contribution]]+Table423[[#This Row],[Beginning Balance]]</f>
        <v>34595.307207440426</v>
      </c>
      <c r="H71" s="14">
        <f>Table423[[#This Row],[New Balance]]*($E$8/$E$7)</f>
        <v>288.2942267286702</v>
      </c>
      <c r="I71" s="14">
        <f>Table423[[#This Row],[Beginning Balance]]+Table423[[#This Row],[Monthly Contribution]]+Table423[[#This Row],[Interest Earned]]</f>
        <v>34883.601434169097</v>
      </c>
      <c r="J71" s="14">
        <f>J70+Table423[[#This Row],[Interest Earned]]</f>
        <v>10383.601434169101</v>
      </c>
      <c r="K71" s="30"/>
    </row>
    <row r="72" spans="2:11" x14ac:dyDescent="0.25">
      <c r="B72" s="12">
        <v>59</v>
      </c>
      <c r="C72" s="13">
        <f t="shared" si="1"/>
        <v>49249</v>
      </c>
      <c r="D72" s="13" t="str">
        <f>TEXT(Table423[[#This Row],[Payment Date]],"YYYY")</f>
        <v>2034</v>
      </c>
      <c r="E72" s="14">
        <f t="shared" si="2"/>
        <v>34883.601434169097</v>
      </c>
      <c r="F72" s="14">
        <f t="shared" si="0"/>
        <v>250</v>
      </c>
      <c r="G72" s="14">
        <f>Table423[[#This Row],[Monthly Contribution]]+Table423[[#This Row],[Beginning Balance]]</f>
        <v>35133.601434169097</v>
      </c>
      <c r="H72" s="14">
        <f>Table423[[#This Row],[New Balance]]*($E$8/$E$7)</f>
        <v>292.78001195140916</v>
      </c>
      <c r="I72" s="14">
        <f>Table423[[#This Row],[Beginning Balance]]+Table423[[#This Row],[Monthly Contribution]]+Table423[[#This Row],[Interest Earned]]</f>
        <v>35426.381446120504</v>
      </c>
      <c r="J72" s="14">
        <f>J71+Table423[[#This Row],[Interest Earned]]</f>
        <v>10676.381446120509</v>
      </c>
      <c r="K72" s="30"/>
    </row>
    <row r="73" spans="2:11" x14ac:dyDescent="0.25">
      <c r="B73" s="12">
        <v>60</v>
      </c>
      <c r="C73" s="13">
        <f t="shared" si="1"/>
        <v>49279</v>
      </c>
      <c r="D73" s="13" t="str">
        <f>TEXT(Table423[[#This Row],[Payment Date]],"YYYY")</f>
        <v>2034</v>
      </c>
      <c r="E73" s="14">
        <f t="shared" si="2"/>
        <v>35426.381446120504</v>
      </c>
      <c r="F73" s="14">
        <f t="shared" si="0"/>
        <v>250</v>
      </c>
      <c r="G73" s="14">
        <f>Table423[[#This Row],[Monthly Contribution]]+Table423[[#This Row],[Beginning Balance]]</f>
        <v>35676.381446120504</v>
      </c>
      <c r="H73" s="14">
        <f>Table423[[#This Row],[New Balance]]*($E$8/$E$7)</f>
        <v>297.30317871767085</v>
      </c>
      <c r="I73" s="14">
        <f>Table423[[#This Row],[Beginning Balance]]+Table423[[#This Row],[Monthly Contribution]]+Table423[[#This Row],[Interest Earned]]</f>
        <v>35973.684624838177</v>
      </c>
      <c r="J73" s="14">
        <f>J72+Table423[[#This Row],[Interest Earned]]</f>
        <v>10973.684624838181</v>
      </c>
      <c r="K73" s="30">
        <f>Table423[[#This Row],[Ending Balance]]</f>
        <v>35973.684624838177</v>
      </c>
    </row>
    <row r="74" spans="2:11" x14ac:dyDescent="0.25">
      <c r="B74" s="12">
        <v>61</v>
      </c>
      <c r="C74" s="13">
        <f t="shared" si="1"/>
        <v>49310</v>
      </c>
      <c r="D74" s="13" t="str">
        <f>TEXT(Table423[[#This Row],[Payment Date]],"YYYY")</f>
        <v>2035</v>
      </c>
      <c r="E74" s="14">
        <f t="shared" si="2"/>
        <v>35973.684624838177</v>
      </c>
      <c r="F74" s="14">
        <f t="shared" si="0"/>
        <v>250</v>
      </c>
      <c r="G74" s="14">
        <f>Table423[[#This Row],[Monthly Contribution]]+Table423[[#This Row],[Beginning Balance]]</f>
        <v>36223.684624838177</v>
      </c>
      <c r="H74" s="14">
        <f>Table423[[#This Row],[New Balance]]*($E$8/$E$7)</f>
        <v>301.86403854031812</v>
      </c>
      <c r="I74" s="14">
        <f>Table423[[#This Row],[Beginning Balance]]+Table423[[#This Row],[Monthly Contribution]]+Table423[[#This Row],[Interest Earned]]</f>
        <v>36525.548663378497</v>
      </c>
      <c r="J74" s="14">
        <f>J73+Table423[[#This Row],[Interest Earned]]</f>
        <v>11275.548663378499</v>
      </c>
      <c r="K74" s="30"/>
    </row>
    <row r="75" spans="2:11" x14ac:dyDescent="0.25">
      <c r="B75" s="12">
        <v>62</v>
      </c>
      <c r="C75" s="13">
        <f t="shared" si="1"/>
        <v>49341</v>
      </c>
      <c r="D75" s="13" t="str">
        <f>TEXT(Table423[[#This Row],[Payment Date]],"YYYY")</f>
        <v>2035</v>
      </c>
      <c r="E75" s="14">
        <f t="shared" si="2"/>
        <v>36525.548663378497</v>
      </c>
      <c r="F75" s="14">
        <f t="shared" si="0"/>
        <v>250</v>
      </c>
      <c r="G75" s="14">
        <f>Table423[[#This Row],[Monthly Contribution]]+Table423[[#This Row],[Beginning Balance]]</f>
        <v>36775.548663378497</v>
      </c>
      <c r="H75" s="14">
        <f>Table423[[#This Row],[New Balance]]*($E$8/$E$7)</f>
        <v>306.46290552815412</v>
      </c>
      <c r="I75" s="14">
        <f>Table423[[#This Row],[Beginning Balance]]+Table423[[#This Row],[Monthly Contribution]]+Table423[[#This Row],[Interest Earned]]</f>
        <v>37082.011568906652</v>
      </c>
      <c r="J75" s="14">
        <f>J74+Table423[[#This Row],[Interest Earned]]</f>
        <v>11582.011568906653</v>
      </c>
      <c r="K75" s="30"/>
    </row>
    <row r="76" spans="2:11" x14ac:dyDescent="0.25">
      <c r="B76" s="12">
        <v>63</v>
      </c>
      <c r="C76" s="13">
        <f t="shared" si="1"/>
        <v>49369</v>
      </c>
      <c r="D76" s="13" t="str">
        <f>TEXT(Table423[[#This Row],[Payment Date]],"YYYY")</f>
        <v>2035</v>
      </c>
      <c r="E76" s="14">
        <f t="shared" si="2"/>
        <v>37082.011568906652</v>
      </c>
      <c r="F76" s="14">
        <f t="shared" si="0"/>
        <v>250</v>
      </c>
      <c r="G76" s="14">
        <f>Table423[[#This Row],[Monthly Contribution]]+Table423[[#This Row],[Beginning Balance]]</f>
        <v>37332.011568906652</v>
      </c>
      <c r="H76" s="14">
        <f>Table423[[#This Row],[New Balance]]*($E$8/$E$7)</f>
        <v>311.10009640755544</v>
      </c>
      <c r="I76" s="14">
        <f>Table423[[#This Row],[Beginning Balance]]+Table423[[#This Row],[Monthly Contribution]]+Table423[[#This Row],[Interest Earned]]</f>
        <v>37643.111665314209</v>
      </c>
      <c r="J76" s="14">
        <f>J75+Table423[[#This Row],[Interest Earned]]</f>
        <v>11893.111665314209</v>
      </c>
      <c r="K76" s="30"/>
    </row>
    <row r="77" spans="2:11" x14ac:dyDescent="0.25">
      <c r="B77" s="12">
        <v>64</v>
      </c>
      <c r="C77" s="13">
        <f t="shared" si="1"/>
        <v>49400</v>
      </c>
      <c r="D77" s="13" t="str">
        <f>TEXT(Table423[[#This Row],[Payment Date]],"YYYY")</f>
        <v>2035</v>
      </c>
      <c r="E77" s="14">
        <f t="shared" si="2"/>
        <v>37643.111665314209</v>
      </c>
      <c r="F77" s="14">
        <f t="shared" si="0"/>
        <v>250</v>
      </c>
      <c r="G77" s="14">
        <f>Table423[[#This Row],[Monthly Contribution]]+Table423[[#This Row],[Beginning Balance]]</f>
        <v>37893.111665314209</v>
      </c>
      <c r="H77" s="14">
        <f>Table423[[#This Row],[New Balance]]*($E$8/$E$7)</f>
        <v>315.77593054428507</v>
      </c>
      <c r="I77" s="14">
        <f>Table423[[#This Row],[Beginning Balance]]+Table423[[#This Row],[Monthly Contribution]]+Table423[[#This Row],[Interest Earned]]</f>
        <v>38208.887595858498</v>
      </c>
      <c r="J77" s="14">
        <f>J76+Table423[[#This Row],[Interest Earned]]</f>
        <v>12208.887595858494</v>
      </c>
      <c r="K77" s="30"/>
    </row>
    <row r="78" spans="2:11" x14ac:dyDescent="0.25">
      <c r="B78" s="12">
        <v>65</v>
      </c>
      <c r="C78" s="13">
        <f t="shared" si="1"/>
        <v>49430</v>
      </c>
      <c r="D78" s="13" t="str">
        <f>TEXT(Table423[[#This Row],[Payment Date]],"YYYY")</f>
        <v>2035</v>
      </c>
      <c r="E78" s="14">
        <f t="shared" si="2"/>
        <v>38208.887595858498</v>
      </c>
      <c r="F78" s="14">
        <f t="shared" ref="F78:F141" si="3">$E$6</f>
        <v>250</v>
      </c>
      <c r="G78" s="14">
        <f>Table423[[#This Row],[Monthly Contribution]]+Table423[[#This Row],[Beginning Balance]]</f>
        <v>38458.887595858498</v>
      </c>
      <c r="H78" s="14">
        <f>Table423[[#This Row],[New Balance]]*($E$8/$E$7)</f>
        <v>320.4907299654875</v>
      </c>
      <c r="I78" s="14">
        <f>Table423[[#This Row],[Beginning Balance]]+Table423[[#This Row],[Monthly Contribution]]+Table423[[#This Row],[Interest Earned]]</f>
        <v>38779.378325823986</v>
      </c>
      <c r="J78" s="14">
        <f>J77+Table423[[#This Row],[Interest Earned]]</f>
        <v>12529.378325823982</v>
      </c>
      <c r="K78" s="30"/>
    </row>
    <row r="79" spans="2:11" x14ac:dyDescent="0.25">
      <c r="B79" s="12">
        <v>66</v>
      </c>
      <c r="C79" s="13">
        <f t="shared" si="1"/>
        <v>49461</v>
      </c>
      <c r="D79" s="13" t="str">
        <f>TEXT(Table423[[#This Row],[Payment Date]],"YYYY")</f>
        <v>2035</v>
      </c>
      <c r="E79" s="14">
        <f t="shared" si="2"/>
        <v>38779.378325823986</v>
      </c>
      <c r="F79" s="14">
        <f t="shared" si="3"/>
        <v>250</v>
      </c>
      <c r="G79" s="14">
        <f>Table423[[#This Row],[Monthly Contribution]]+Table423[[#This Row],[Beginning Balance]]</f>
        <v>39029.378325823986</v>
      </c>
      <c r="H79" s="14">
        <f>Table423[[#This Row],[New Balance]]*($E$8/$E$7)</f>
        <v>325.24481938186653</v>
      </c>
      <c r="I79" s="14">
        <f>Table423[[#This Row],[Beginning Balance]]+Table423[[#This Row],[Monthly Contribution]]+Table423[[#This Row],[Interest Earned]]</f>
        <v>39354.623145205849</v>
      </c>
      <c r="J79" s="14">
        <f>J78+Table423[[#This Row],[Interest Earned]]</f>
        <v>12854.623145205849</v>
      </c>
      <c r="K79" s="30"/>
    </row>
    <row r="80" spans="2:11" x14ac:dyDescent="0.25">
      <c r="B80" s="12">
        <v>67</v>
      </c>
      <c r="C80" s="13">
        <f t="shared" ref="C80:C143" si="4">EDATE(C79,1)</f>
        <v>49491</v>
      </c>
      <c r="D80" s="13" t="str">
        <f>TEXT(Table423[[#This Row],[Payment Date]],"YYYY")</f>
        <v>2035</v>
      </c>
      <c r="E80" s="14">
        <f t="shared" ref="E80:E143" si="5">I79</f>
        <v>39354.623145205849</v>
      </c>
      <c r="F80" s="14">
        <f t="shared" si="3"/>
        <v>250</v>
      </c>
      <c r="G80" s="14">
        <f>Table423[[#This Row],[Monthly Contribution]]+Table423[[#This Row],[Beginning Balance]]</f>
        <v>39604.623145205849</v>
      </c>
      <c r="H80" s="14">
        <f>Table423[[#This Row],[New Balance]]*($E$8/$E$7)</f>
        <v>330.03852621004876</v>
      </c>
      <c r="I80" s="14">
        <f>Table423[[#This Row],[Beginning Balance]]+Table423[[#This Row],[Monthly Contribution]]+Table423[[#This Row],[Interest Earned]]</f>
        <v>39934.661671415895</v>
      </c>
      <c r="J80" s="14">
        <f>J79+Table423[[#This Row],[Interest Earned]]</f>
        <v>13184.661671415897</v>
      </c>
      <c r="K80" s="30"/>
    </row>
    <row r="81" spans="2:11" x14ac:dyDescent="0.25">
      <c r="B81" s="12">
        <v>68</v>
      </c>
      <c r="C81" s="13">
        <f t="shared" si="4"/>
        <v>49522</v>
      </c>
      <c r="D81" s="13" t="str">
        <f>TEXT(Table423[[#This Row],[Payment Date]],"YYYY")</f>
        <v>2035</v>
      </c>
      <c r="E81" s="14">
        <f t="shared" si="5"/>
        <v>39934.661671415895</v>
      </c>
      <c r="F81" s="14">
        <f t="shared" si="3"/>
        <v>250</v>
      </c>
      <c r="G81" s="14">
        <f>Table423[[#This Row],[Monthly Contribution]]+Table423[[#This Row],[Beginning Balance]]</f>
        <v>40184.661671415895</v>
      </c>
      <c r="H81" s="14">
        <f>Table423[[#This Row],[New Balance]]*($E$8/$E$7)</f>
        <v>334.87218059513248</v>
      </c>
      <c r="I81" s="14">
        <f>Table423[[#This Row],[Beginning Balance]]+Table423[[#This Row],[Monthly Contribution]]+Table423[[#This Row],[Interest Earned]]</f>
        <v>40519.533852011031</v>
      </c>
      <c r="J81" s="14">
        <f>J80+Table423[[#This Row],[Interest Earned]]</f>
        <v>13519.533852011029</v>
      </c>
      <c r="K81" s="30"/>
    </row>
    <row r="82" spans="2:11" x14ac:dyDescent="0.25">
      <c r="B82" s="12">
        <v>69</v>
      </c>
      <c r="C82" s="13">
        <f t="shared" si="4"/>
        <v>49553</v>
      </c>
      <c r="D82" s="13" t="str">
        <f>TEXT(Table423[[#This Row],[Payment Date]],"YYYY")</f>
        <v>2035</v>
      </c>
      <c r="E82" s="14">
        <f t="shared" si="5"/>
        <v>40519.533852011031</v>
      </c>
      <c r="F82" s="14">
        <f t="shared" si="3"/>
        <v>250</v>
      </c>
      <c r="G82" s="14">
        <f>Table423[[#This Row],[Monthly Contribution]]+Table423[[#This Row],[Beginning Balance]]</f>
        <v>40769.533852011031</v>
      </c>
      <c r="H82" s="14">
        <f>Table423[[#This Row],[New Balance]]*($E$8/$E$7)</f>
        <v>339.74611543342525</v>
      </c>
      <c r="I82" s="14">
        <f>Table423[[#This Row],[Beginning Balance]]+Table423[[#This Row],[Monthly Contribution]]+Table423[[#This Row],[Interest Earned]]</f>
        <v>41109.279967444454</v>
      </c>
      <c r="J82" s="14">
        <f>J81+Table423[[#This Row],[Interest Earned]]</f>
        <v>13859.279967444454</v>
      </c>
      <c r="K82" s="30"/>
    </row>
    <row r="83" spans="2:11" x14ac:dyDescent="0.25">
      <c r="B83" s="12">
        <v>70</v>
      </c>
      <c r="C83" s="13">
        <f t="shared" si="4"/>
        <v>49583</v>
      </c>
      <c r="D83" s="13" t="str">
        <f>TEXT(Table423[[#This Row],[Payment Date]],"YYYY")</f>
        <v>2035</v>
      </c>
      <c r="E83" s="14">
        <f t="shared" si="5"/>
        <v>41109.279967444454</v>
      </c>
      <c r="F83" s="14">
        <f t="shared" si="3"/>
        <v>250</v>
      </c>
      <c r="G83" s="14">
        <f>Table423[[#This Row],[Monthly Contribution]]+Table423[[#This Row],[Beginning Balance]]</f>
        <v>41359.279967444454</v>
      </c>
      <c r="H83" s="14">
        <f>Table423[[#This Row],[New Balance]]*($E$8/$E$7)</f>
        <v>344.66066639537047</v>
      </c>
      <c r="I83" s="14">
        <f>Table423[[#This Row],[Beginning Balance]]+Table423[[#This Row],[Monthly Contribution]]+Table423[[#This Row],[Interest Earned]]</f>
        <v>41703.940633839826</v>
      </c>
      <c r="J83" s="14">
        <f>J82+Table423[[#This Row],[Interest Earned]]</f>
        <v>14203.940633839824</v>
      </c>
      <c r="K83" s="30"/>
    </row>
    <row r="84" spans="2:11" x14ac:dyDescent="0.25">
      <c r="B84" s="12">
        <v>71</v>
      </c>
      <c r="C84" s="13">
        <f t="shared" si="4"/>
        <v>49614</v>
      </c>
      <c r="D84" s="13" t="str">
        <f>TEXT(Table423[[#This Row],[Payment Date]],"YYYY")</f>
        <v>2035</v>
      </c>
      <c r="E84" s="14">
        <f t="shared" si="5"/>
        <v>41703.940633839826</v>
      </c>
      <c r="F84" s="14">
        <f t="shared" si="3"/>
        <v>250</v>
      </c>
      <c r="G84" s="14">
        <f>Table423[[#This Row],[Monthly Contribution]]+Table423[[#This Row],[Beginning Balance]]</f>
        <v>41953.940633839826</v>
      </c>
      <c r="H84" s="14">
        <f>Table423[[#This Row],[New Balance]]*($E$8/$E$7)</f>
        <v>349.61617194866523</v>
      </c>
      <c r="I84" s="14">
        <f>Table423[[#This Row],[Beginning Balance]]+Table423[[#This Row],[Monthly Contribution]]+Table423[[#This Row],[Interest Earned]]</f>
        <v>42303.556805788488</v>
      </c>
      <c r="J84" s="14">
        <f>J83+Table423[[#This Row],[Interest Earned]]</f>
        <v>14553.556805788488</v>
      </c>
      <c r="K84" s="30"/>
    </row>
    <row r="85" spans="2:11" x14ac:dyDescent="0.25">
      <c r="B85" s="12">
        <v>72</v>
      </c>
      <c r="C85" s="13">
        <f t="shared" si="4"/>
        <v>49644</v>
      </c>
      <c r="D85" s="13" t="str">
        <f>TEXT(Table423[[#This Row],[Payment Date]],"YYYY")</f>
        <v>2035</v>
      </c>
      <c r="E85" s="14">
        <f t="shared" si="5"/>
        <v>42303.556805788488</v>
      </c>
      <c r="F85" s="14">
        <f t="shared" si="3"/>
        <v>250</v>
      </c>
      <c r="G85" s="14">
        <f>Table423[[#This Row],[Monthly Contribution]]+Table423[[#This Row],[Beginning Balance]]</f>
        <v>42553.556805788488</v>
      </c>
      <c r="H85" s="14">
        <f>Table423[[#This Row],[New Balance]]*($E$8/$E$7)</f>
        <v>354.61297338157073</v>
      </c>
      <c r="I85" s="14">
        <f>Table423[[#This Row],[Beginning Balance]]+Table423[[#This Row],[Monthly Contribution]]+Table423[[#This Row],[Interest Earned]]</f>
        <v>42908.169779170057</v>
      </c>
      <c r="J85" s="14">
        <f>J84+Table423[[#This Row],[Interest Earned]]</f>
        <v>14908.169779170059</v>
      </c>
      <c r="K85" s="30">
        <f>Table423[[#This Row],[Ending Balance]]</f>
        <v>42908.169779170057</v>
      </c>
    </row>
    <row r="86" spans="2:11" x14ac:dyDescent="0.25">
      <c r="B86" s="12">
        <v>73</v>
      </c>
      <c r="C86" s="13">
        <f t="shared" si="4"/>
        <v>49675</v>
      </c>
      <c r="D86" s="13" t="str">
        <f>TEXT(Table423[[#This Row],[Payment Date]],"YYYY")</f>
        <v>2036</v>
      </c>
      <c r="E86" s="14">
        <f t="shared" si="5"/>
        <v>42908.169779170057</v>
      </c>
      <c r="F86" s="14">
        <f t="shared" si="3"/>
        <v>250</v>
      </c>
      <c r="G86" s="14">
        <f>Table423[[#This Row],[Monthly Contribution]]+Table423[[#This Row],[Beginning Balance]]</f>
        <v>43158.169779170057</v>
      </c>
      <c r="H86" s="14">
        <f>Table423[[#This Row],[New Balance]]*($E$8/$E$7)</f>
        <v>359.65141482641712</v>
      </c>
      <c r="I86" s="14">
        <f>Table423[[#This Row],[Beginning Balance]]+Table423[[#This Row],[Monthly Contribution]]+Table423[[#This Row],[Interest Earned]]</f>
        <v>43517.821193996475</v>
      </c>
      <c r="J86" s="14">
        <f>J85+Table423[[#This Row],[Interest Earned]]</f>
        <v>15267.821193996477</v>
      </c>
      <c r="K86" s="30"/>
    </row>
    <row r="87" spans="2:11" x14ac:dyDescent="0.25">
      <c r="B87" s="12">
        <v>74</v>
      </c>
      <c r="C87" s="13">
        <f t="shared" si="4"/>
        <v>49706</v>
      </c>
      <c r="D87" s="13" t="str">
        <f>TEXT(Table423[[#This Row],[Payment Date]],"YYYY")</f>
        <v>2036</v>
      </c>
      <c r="E87" s="14">
        <f t="shared" si="5"/>
        <v>43517.821193996475</v>
      </c>
      <c r="F87" s="14">
        <f t="shared" si="3"/>
        <v>250</v>
      </c>
      <c r="G87" s="14">
        <f>Table423[[#This Row],[Monthly Contribution]]+Table423[[#This Row],[Beginning Balance]]</f>
        <v>43767.821193996475</v>
      </c>
      <c r="H87" s="14">
        <f>Table423[[#This Row],[New Balance]]*($E$8/$E$7)</f>
        <v>364.73184328330393</v>
      </c>
      <c r="I87" s="14">
        <f>Table423[[#This Row],[Beginning Balance]]+Table423[[#This Row],[Monthly Contribution]]+Table423[[#This Row],[Interest Earned]]</f>
        <v>44132.55303727978</v>
      </c>
      <c r="J87" s="14">
        <f>J86+Table423[[#This Row],[Interest Earned]]</f>
        <v>15632.55303727978</v>
      </c>
      <c r="K87" s="30"/>
    </row>
    <row r="88" spans="2:11" x14ac:dyDescent="0.25">
      <c r="B88" s="12">
        <v>75</v>
      </c>
      <c r="C88" s="13">
        <f t="shared" si="4"/>
        <v>49735</v>
      </c>
      <c r="D88" s="13" t="str">
        <f>TEXT(Table423[[#This Row],[Payment Date]],"YYYY")</f>
        <v>2036</v>
      </c>
      <c r="E88" s="14">
        <f t="shared" si="5"/>
        <v>44132.55303727978</v>
      </c>
      <c r="F88" s="14">
        <f t="shared" si="3"/>
        <v>250</v>
      </c>
      <c r="G88" s="14">
        <f>Table423[[#This Row],[Monthly Contribution]]+Table423[[#This Row],[Beginning Balance]]</f>
        <v>44382.55303727978</v>
      </c>
      <c r="H88" s="14">
        <f>Table423[[#This Row],[New Balance]]*($E$8/$E$7)</f>
        <v>369.85460864399818</v>
      </c>
      <c r="I88" s="14">
        <f>Table423[[#This Row],[Beginning Balance]]+Table423[[#This Row],[Monthly Contribution]]+Table423[[#This Row],[Interest Earned]]</f>
        <v>44752.407645923777</v>
      </c>
      <c r="J88" s="14">
        <f>J87+Table423[[#This Row],[Interest Earned]]</f>
        <v>16002.407645923779</v>
      </c>
      <c r="K88" s="30"/>
    </row>
    <row r="89" spans="2:11" x14ac:dyDescent="0.25">
      <c r="B89" s="12">
        <v>76</v>
      </c>
      <c r="C89" s="13">
        <f t="shared" si="4"/>
        <v>49766</v>
      </c>
      <c r="D89" s="13" t="str">
        <f>TEXT(Table423[[#This Row],[Payment Date]],"YYYY")</f>
        <v>2036</v>
      </c>
      <c r="E89" s="14">
        <f t="shared" si="5"/>
        <v>44752.407645923777</v>
      </c>
      <c r="F89" s="14">
        <f t="shared" si="3"/>
        <v>250</v>
      </c>
      <c r="G89" s="14">
        <f>Table423[[#This Row],[Monthly Contribution]]+Table423[[#This Row],[Beginning Balance]]</f>
        <v>45002.407645923777</v>
      </c>
      <c r="H89" s="14">
        <f>Table423[[#This Row],[New Balance]]*($E$8/$E$7)</f>
        <v>375.02006371603147</v>
      </c>
      <c r="I89" s="14">
        <f>Table423[[#This Row],[Beginning Balance]]+Table423[[#This Row],[Monthly Contribution]]+Table423[[#This Row],[Interest Earned]]</f>
        <v>45377.427709639807</v>
      </c>
      <c r="J89" s="14">
        <f>J88+Table423[[#This Row],[Interest Earned]]</f>
        <v>16377.427709639811</v>
      </c>
      <c r="K89" s="30"/>
    </row>
    <row r="90" spans="2:11" x14ac:dyDescent="0.25">
      <c r="B90" s="12">
        <v>77</v>
      </c>
      <c r="C90" s="13">
        <f t="shared" si="4"/>
        <v>49796</v>
      </c>
      <c r="D90" s="13" t="str">
        <f>TEXT(Table423[[#This Row],[Payment Date]],"YYYY")</f>
        <v>2036</v>
      </c>
      <c r="E90" s="14">
        <f t="shared" si="5"/>
        <v>45377.427709639807</v>
      </c>
      <c r="F90" s="14">
        <f t="shared" si="3"/>
        <v>250</v>
      </c>
      <c r="G90" s="14">
        <f>Table423[[#This Row],[Monthly Contribution]]+Table423[[#This Row],[Beginning Balance]]</f>
        <v>45627.427709639807</v>
      </c>
      <c r="H90" s="14">
        <f>Table423[[#This Row],[New Balance]]*($E$8/$E$7)</f>
        <v>380.22856424699842</v>
      </c>
      <c r="I90" s="14">
        <f>Table423[[#This Row],[Beginning Balance]]+Table423[[#This Row],[Monthly Contribution]]+Table423[[#This Row],[Interest Earned]]</f>
        <v>46007.656273886809</v>
      </c>
      <c r="J90" s="14">
        <f>J89+Table423[[#This Row],[Interest Earned]]</f>
        <v>16757.656273886809</v>
      </c>
      <c r="K90" s="30"/>
    </row>
    <row r="91" spans="2:11" x14ac:dyDescent="0.25">
      <c r="B91" s="12">
        <v>78</v>
      </c>
      <c r="C91" s="13">
        <f t="shared" si="4"/>
        <v>49827</v>
      </c>
      <c r="D91" s="13" t="str">
        <f>TEXT(Table423[[#This Row],[Payment Date]],"YYYY")</f>
        <v>2036</v>
      </c>
      <c r="E91" s="14">
        <f t="shared" si="5"/>
        <v>46007.656273886809</v>
      </c>
      <c r="F91" s="14">
        <f t="shared" si="3"/>
        <v>250</v>
      </c>
      <c r="G91" s="14">
        <f>Table423[[#This Row],[Monthly Contribution]]+Table423[[#This Row],[Beginning Balance]]</f>
        <v>46257.656273886809</v>
      </c>
      <c r="H91" s="14">
        <f>Table423[[#This Row],[New Balance]]*($E$8/$E$7)</f>
        <v>385.48046894905673</v>
      </c>
      <c r="I91" s="14">
        <f>Table423[[#This Row],[Beginning Balance]]+Table423[[#This Row],[Monthly Contribution]]+Table423[[#This Row],[Interest Earned]]</f>
        <v>46643.136742835864</v>
      </c>
      <c r="J91" s="14">
        <f>J90+Table423[[#This Row],[Interest Earned]]</f>
        <v>17143.136742835864</v>
      </c>
      <c r="K91" s="30"/>
    </row>
    <row r="92" spans="2:11" x14ac:dyDescent="0.25">
      <c r="B92" s="12">
        <v>79</v>
      </c>
      <c r="C92" s="13">
        <f t="shared" si="4"/>
        <v>49857</v>
      </c>
      <c r="D92" s="13" t="str">
        <f>TEXT(Table423[[#This Row],[Payment Date]],"YYYY")</f>
        <v>2036</v>
      </c>
      <c r="E92" s="14">
        <f t="shared" si="5"/>
        <v>46643.136742835864</v>
      </c>
      <c r="F92" s="14">
        <f t="shared" si="3"/>
        <v>250</v>
      </c>
      <c r="G92" s="14">
        <f>Table423[[#This Row],[Monthly Contribution]]+Table423[[#This Row],[Beginning Balance]]</f>
        <v>46893.136742835864</v>
      </c>
      <c r="H92" s="14">
        <f>Table423[[#This Row],[New Balance]]*($E$8/$E$7)</f>
        <v>390.7761395236322</v>
      </c>
      <c r="I92" s="14">
        <f>Table423[[#This Row],[Beginning Balance]]+Table423[[#This Row],[Monthly Contribution]]+Table423[[#This Row],[Interest Earned]]</f>
        <v>47283.912882359495</v>
      </c>
      <c r="J92" s="14">
        <f>J91+Table423[[#This Row],[Interest Earned]]</f>
        <v>17533.912882359498</v>
      </c>
      <c r="K92" s="30"/>
    </row>
    <row r="93" spans="2:11" x14ac:dyDescent="0.25">
      <c r="B93" s="12">
        <v>80</v>
      </c>
      <c r="C93" s="13">
        <f t="shared" si="4"/>
        <v>49888</v>
      </c>
      <c r="D93" s="13" t="str">
        <f>TEXT(Table423[[#This Row],[Payment Date]],"YYYY")</f>
        <v>2036</v>
      </c>
      <c r="E93" s="14">
        <f t="shared" si="5"/>
        <v>47283.912882359495</v>
      </c>
      <c r="F93" s="14">
        <f t="shared" si="3"/>
        <v>250</v>
      </c>
      <c r="G93" s="14">
        <f>Table423[[#This Row],[Monthly Contribution]]+Table423[[#This Row],[Beginning Balance]]</f>
        <v>47533.912882359495</v>
      </c>
      <c r="H93" s="14">
        <f>Table423[[#This Row],[New Balance]]*($E$8/$E$7)</f>
        <v>396.11594068632911</v>
      </c>
      <c r="I93" s="14">
        <f>Table423[[#This Row],[Beginning Balance]]+Table423[[#This Row],[Monthly Contribution]]+Table423[[#This Row],[Interest Earned]]</f>
        <v>47930.028823045825</v>
      </c>
      <c r="J93" s="14">
        <f>J92+Table423[[#This Row],[Interest Earned]]</f>
        <v>17930.028823045828</v>
      </c>
      <c r="K93" s="30"/>
    </row>
    <row r="94" spans="2:11" x14ac:dyDescent="0.25">
      <c r="B94" s="12">
        <v>81</v>
      </c>
      <c r="C94" s="13">
        <f t="shared" si="4"/>
        <v>49919</v>
      </c>
      <c r="D94" s="13" t="str">
        <f>TEXT(Table423[[#This Row],[Payment Date]],"YYYY")</f>
        <v>2036</v>
      </c>
      <c r="E94" s="14">
        <f t="shared" si="5"/>
        <v>47930.028823045825</v>
      </c>
      <c r="F94" s="14">
        <f t="shared" si="3"/>
        <v>250</v>
      </c>
      <c r="G94" s="14">
        <f>Table423[[#This Row],[Monthly Contribution]]+Table423[[#This Row],[Beginning Balance]]</f>
        <v>48180.028823045825</v>
      </c>
      <c r="H94" s="14">
        <f>Table423[[#This Row],[New Balance]]*($E$8/$E$7)</f>
        <v>401.50024019204852</v>
      </c>
      <c r="I94" s="14">
        <f>Table423[[#This Row],[Beginning Balance]]+Table423[[#This Row],[Monthly Contribution]]+Table423[[#This Row],[Interest Earned]]</f>
        <v>48581.529063237875</v>
      </c>
      <c r="J94" s="14">
        <f>J93+Table423[[#This Row],[Interest Earned]]</f>
        <v>18331.529063237878</v>
      </c>
      <c r="K94" s="30"/>
    </row>
    <row r="95" spans="2:11" x14ac:dyDescent="0.25">
      <c r="B95" s="12">
        <v>82</v>
      </c>
      <c r="C95" s="13">
        <f t="shared" si="4"/>
        <v>49949</v>
      </c>
      <c r="D95" s="13" t="str">
        <f>TEXT(Table423[[#This Row],[Payment Date]],"YYYY")</f>
        <v>2036</v>
      </c>
      <c r="E95" s="14">
        <f t="shared" si="5"/>
        <v>48581.529063237875</v>
      </c>
      <c r="F95" s="14">
        <f t="shared" si="3"/>
        <v>250</v>
      </c>
      <c r="G95" s="14">
        <f>Table423[[#This Row],[Monthly Contribution]]+Table423[[#This Row],[Beginning Balance]]</f>
        <v>48831.529063237875</v>
      </c>
      <c r="H95" s="14">
        <f>Table423[[#This Row],[New Balance]]*($E$8/$E$7)</f>
        <v>406.92940886031562</v>
      </c>
      <c r="I95" s="14">
        <f>Table423[[#This Row],[Beginning Balance]]+Table423[[#This Row],[Monthly Contribution]]+Table423[[#This Row],[Interest Earned]]</f>
        <v>49238.458472098187</v>
      </c>
      <c r="J95" s="14">
        <f>J94+Table423[[#This Row],[Interest Earned]]</f>
        <v>18738.458472098195</v>
      </c>
      <c r="K95" s="30"/>
    </row>
    <row r="96" spans="2:11" x14ac:dyDescent="0.25">
      <c r="B96" s="12">
        <v>83</v>
      </c>
      <c r="C96" s="13">
        <f t="shared" si="4"/>
        <v>49980</v>
      </c>
      <c r="D96" s="13" t="str">
        <f>TEXT(Table423[[#This Row],[Payment Date]],"YYYY")</f>
        <v>2036</v>
      </c>
      <c r="E96" s="14">
        <f t="shared" si="5"/>
        <v>49238.458472098187</v>
      </c>
      <c r="F96" s="14">
        <f t="shared" si="3"/>
        <v>250</v>
      </c>
      <c r="G96" s="14">
        <f>Table423[[#This Row],[Monthly Contribution]]+Table423[[#This Row],[Beginning Balance]]</f>
        <v>49488.458472098187</v>
      </c>
      <c r="H96" s="14">
        <f>Table423[[#This Row],[New Balance]]*($E$8/$E$7)</f>
        <v>412.40382060081822</v>
      </c>
      <c r="I96" s="14">
        <f>Table423[[#This Row],[Beginning Balance]]+Table423[[#This Row],[Monthly Contribution]]+Table423[[#This Row],[Interest Earned]]</f>
        <v>49900.862292699007</v>
      </c>
      <c r="J96" s="14">
        <f>J95+Table423[[#This Row],[Interest Earned]]</f>
        <v>19150.862292699014</v>
      </c>
      <c r="K96" s="30"/>
    </row>
    <row r="97" spans="2:11" x14ac:dyDescent="0.25">
      <c r="B97" s="12">
        <v>84</v>
      </c>
      <c r="C97" s="13">
        <f t="shared" si="4"/>
        <v>50010</v>
      </c>
      <c r="D97" s="13" t="str">
        <f>TEXT(Table423[[#This Row],[Payment Date]],"YYYY")</f>
        <v>2036</v>
      </c>
      <c r="E97" s="14">
        <f t="shared" si="5"/>
        <v>49900.862292699007</v>
      </c>
      <c r="F97" s="14">
        <f t="shared" si="3"/>
        <v>250</v>
      </c>
      <c r="G97" s="14">
        <f>Table423[[#This Row],[Monthly Contribution]]+Table423[[#This Row],[Beginning Balance]]</f>
        <v>50150.862292699007</v>
      </c>
      <c r="H97" s="14">
        <f>Table423[[#This Row],[New Balance]]*($E$8/$E$7)</f>
        <v>417.9238524391584</v>
      </c>
      <c r="I97" s="14">
        <f>Table423[[#This Row],[Beginning Balance]]+Table423[[#This Row],[Monthly Contribution]]+Table423[[#This Row],[Interest Earned]]</f>
        <v>50568.786145138161</v>
      </c>
      <c r="J97" s="14">
        <f>J96+Table423[[#This Row],[Interest Earned]]</f>
        <v>19568.786145138172</v>
      </c>
      <c r="K97" s="30">
        <f>Table423[[#This Row],[Ending Balance]]</f>
        <v>50568.786145138161</v>
      </c>
    </row>
    <row r="98" spans="2:11" x14ac:dyDescent="0.25">
      <c r="B98" s="12">
        <v>85</v>
      </c>
      <c r="C98" s="13">
        <f t="shared" si="4"/>
        <v>50041</v>
      </c>
      <c r="D98" s="13" t="str">
        <f>TEXT(Table423[[#This Row],[Payment Date]],"YYYY")</f>
        <v>2037</v>
      </c>
      <c r="E98" s="14">
        <f t="shared" si="5"/>
        <v>50568.786145138161</v>
      </c>
      <c r="F98" s="14">
        <f t="shared" si="3"/>
        <v>250</v>
      </c>
      <c r="G98" s="14">
        <f>Table423[[#This Row],[Monthly Contribution]]+Table423[[#This Row],[Beginning Balance]]</f>
        <v>50818.786145138161</v>
      </c>
      <c r="H98" s="14">
        <f>Table423[[#This Row],[New Balance]]*($E$8/$E$7)</f>
        <v>423.489884542818</v>
      </c>
      <c r="I98" s="14">
        <f>Table423[[#This Row],[Beginning Balance]]+Table423[[#This Row],[Monthly Contribution]]+Table423[[#This Row],[Interest Earned]]</f>
        <v>51242.276029680979</v>
      </c>
      <c r="J98" s="14">
        <f>J97+Table423[[#This Row],[Interest Earned]]</f>
        <v>19992.27602968099</v>
      </c>
      <c r="K98" s="30"/>
    </row>
    <row r="99" spans="2:11" x14ac:dyDescent="0.25">
      <c r="B99" s="12">
        <v>86</v>
      </c>
      <c r="C99" s="13">
        <f t="shared" si="4"/>
        <v>50072</v>
      </c>
      <c r="D99" s="13" t="str">
        <f>TEXT(Table423[[#This Row],[Payment Date]],"YYYY")</f>
        <v>2037</v>
      </c>
      <c r="E99" s="14">
        <f t="shared" si="5"/>
        <v>51242.276029680979</v>
      </c>
      <c r="F99" s="14">
        <f t="shared" si="3"/>
        <v>250</v>
      </c>
      <c r="G99" s="14">
        <f>Table423[[#This Row],[Monthly Contribution]]+Table423[[#This Row],[Beginning Balance]]</f>
        <v>51492.276029680979</v>
      </c>
      <c r="H99" s="14">
        <f>Table423[[#This Row],[New Balance]]*($E$8/$E$7)</f>
        <v>429.10230024734147</v>
      </c>
      <c r="I99" s="14">
        <f>Table423[[#This Row],[Beginning Balance]]+Table423[[#This Row],[Monthly Contribution]]+Table423[[#This Row],[Interest Earned]]</f>
        <v>51921.378329928324</v>
      </c>
      <c r="J99" s="14">
        <f>J98+Table423[[#This Row],[Interest Earned]]</f>
        <v>20421.378329928331</v>
      </c>
      <c r="K99" s="30"/>
    </row>
    <row r="100" spans="2:11" x14ac:dyDescent="0.25">
      <c r="B100" s="12">
        <v>87</v>
      </c>
      <c r="C100" s="13">
        <f t="shared" si="4"/>
        <v>50100</v>
      </c>
      <c r="D100" s="13" t="str">
        <f>TEXT(Table423[[#This Row],[Payment Date]],"YYYY")</f>
        <v>2037</v>
      </c>
      <c r="E100" s="14">
        <f t="shared" si="5"/>
        <v>51921.378329928324</v>
      </c>
      <c r="F100" s="14">
        <f t="shared" si="3"/>
        <v>250</v>
      </c>
      <c r="G100" s="14">
        <f>Table423[[#This Row],[Monthly Contribution]]+Table423[[#This Row],[Beginning Balance]]</f>
        <v>52171.378329928324</v>
      </c>
      <c r="H100" s="14">
        <f>Table423[[#This Row],[New Balance]]*($E$8/$E$7)</f>
        <v>434.76148608273604</v>
      </c>
      <c r="I100" s="14">
        <f>Table423[[#This Row],[Beginning Balance]]+Table423[[#This Row],[Monthly Contribution]]+Table423[[#This Row],[Interest Earned]]</f>
        <v>52606.139816011062</v>
      </c>
      <c r="J100" s="14">
        <f>J99+Table423[[#This Row],[Interest Earned]]</f>
        <v>20856.139816011066</v>
      </c>
      <c r="K100" s="30"/>
    </row>
    <row r="101" spans="2:11" x14ac:dyDescent="0.25">
      <c r="B101" s="12">
        <v>88</v>
      </c>
      <c r="C101" s="13">
        <f t="shared" si="4"/>
        <v>50131</v>
      </c>
      <c r="D101" s="13" t="str">
        <f>TEXT(Table423[[#This Row],[Payment Date]],"YYYY")</f>
        <v>2037</v>
      </c>
      <c r="E101" s="14">
        <f t="shared" si="5"/>
        <v>52606.139816011062</v>
      </c>
      <c r="F101" s="14">
        <f t="shared" si="3"/>
        <v>250</v>
      </c>
      <c r="G101" s="14">
        <f>Table423[[#This Row],[Monthly Contribution]]+Table423[[#This Row],[Beginning Balance]]</f>
        <v>52856.139816011062</v>
      </c>
      <c r="H101" s="14">
        <f>Table423[[#This Row],[New Balance]]*($E$8/$E$7)</f>
        <v>440.4678318000922</v>
      </c>
      <c r="I101" s="14">
        <f>Table423[[#This Row],[Beginning Balance]]+Table423[[#This Row],[Monthly Contribution]]+Table423[[#This Row],[Interest Earned]]</f>
        <v>53296.607647811157</v>
      </c>
      <c r="J101" s="14">
        <f>J100+Table423[[#This Row],[Interest Earned]]</f>
        <v>21296.607647811157</v>
      </c>
      <c r="K101" s="30"/>
    </row>
    <row r="102" spans="2:11" x14ac:dyDescent="0.25">
      <c r="B102" s="12">
        <v>89</v>
      </c>
      <c r="C102" s="13">
        <f t="shared" si="4"/>
        <v>50161</v>
      </c>
      <c r="D102" s="13" t="str">
        <f>TEXT(Table423[[#This Row],[Payment Date]],"YYYY")</f>
        <v>2037</v>
      </c>
      <c r="E102" s="14">
        <f t="shared" si="5"/>
        <v>53296.607647811157</v>
      </c>
      <c r="F102" s="14">
        <f t="shared" si="3"/>
        <v>250</v>
      </c>
      <c r="G102" s="14">
        <f>Table423[[#This Row],[Monthly Contribution]]+Table423[[#This Row],[Beginning Balance]]</f>
        <v>53546.607647811157</v>
      </c>
      <c r="H102" s="14">
        <f>Table423[[#This Row],[New Balance]]*($E$8/$E$7)</f>
        <v>446.2217303984263</v>
      </c>
      <c r="I102" s="14">
        <f>Table423[[#This Row],[Beginning Balance]]+Table423[[#This Row],[Monthly Contribution]]+Table423[[#This Row],[Interest Earned]]</f>
        <v>53992.829378209586</v>
      </c>
      <c r="J102" s="14">
        <f>J101+Table423[[#This Row],[Interest Earned]]</f>
        <v>21742.829378209583</v>
      </c>
      <c r="K102" s="30"/>
    </row>
    <row r="103" spans="2:11" x14ac:dyDescent="0.25">
      <c r="B103" s="12">
        <v>90</v>
      </c>
      <c r="C103" s="13">
        <f t="shared" si="4"/>
        <v>50192</v>
      </c>
      <c r="D103" s="13" t="str">
        <f>TEXT(Table423[[#This Row],[Payment Date]],"YYYY")</f>
        <v>2037</v>
      </c>
      <c r="E103" s="14">
        <f t="shared" si="5"/>
        <v>53992.829378209586</v>
      </c>
      <c r="F103" s="14">
        <f t="shared" si="3"/>
        <v>250</v>
      </c>
      <c r="G103" s="14">
        <f>Table423[[#This Row],[Monthly Contribution]]+Table423[[#This Row],[Beginning Balance]]</f>
        <v>54242.829378209586</v>
      </c>
      <c r="H103" s="14">
        <f>Table423[[#This Row],[New Balance]]*($E$8/$E$7)</f>
        <v>452.02357815174656</v>
      </c>
      <c r="I103" s="14">
        <f>Table423[[#This Row],[Beginning Balance]]+Table423[[#This Row],[Monthly Contribution]]+Table423[[#This Row],[Interest Earned]]</f>
        <v>54694.852956361334</v>
      </c>
      <c r="J103" s="14">
        <f>J102+Table423[[#This Row],[Interest Earned]]</f>
        <v>22194.85295636133</v>
      </c>
      <c r="K103" s="30"/>
    </row>
    <row r="104" spans="2:11" x14ac:dyDescent="0.25">
      <c r="B104" s="12">
        <v>91</v>
      </c>
      <c r="C104" s="13">
        <f t="shared" si="4"/>
        <v>50222</v>
      </c>
      <c r="D104" s="13" t="str">
        <f>TEXT(Table423[[#This Row],[Payment Date]],"YYYY")</f>
        <v>2037</v>
      </c>
      <c r="E104" s="14">
        <f t="shared" si="5"/>
        <v>54694.852956361334</v>
      </c>
      <c r="F104" s="14">
        <f t="shared" si="3"/>
        <v>250</v>
      </c>
      <c r="G104" s="14">
        <f>Table423[[#This Row],[Monthly Contribution]]+Table423[[#This Row],[Beginning Balance]]</f>
        <v>54944.852956361334</v>
      </c>
      <c r="H104" s="14">
        <f>Table423[[#This Row],[New Balance]]*($E$8/$E$7)</f>
        <v>457.87377463634442</v>
      </c>
      <c r="I104" s="14">
        <f>Table423[[#This Row],[Beginning Balance]]+Table423[[#This Row],[Monthly Contribution]]+Table423[[#This Row],[Interest Earned]]</f>
        <v>55402.726730997681</v>
      </c>
      <c r="J104" s="14">
        <f>J103+Table423[[#This Row],[Interest Earned]]</f>
        <v>22652.726730997674</v>
      </c>
      <c r="K104" s="30"/>
    </row>
    <row r="105" spans="2:11" x14ac:dyDescent="0.25">
      <c r="B105" s="12">
        <v>92</v>
      </c>
      <c r="C105" s="13">
        <f t="shared" si="4"/>
        <v>50253</v>
      </c>
      <c r="D105" s="13" t="str">
        <f>TEXT(Table423[[#This Row],[Payment Date]],"YYYY")</f>
        <v>2037</v>
      </c>
      <c r="E105" s="14">
        <f t="shared" si="5"/>
        <v>55402.726730997681</v>
      </c>
      <c r="F105" s="14">
        <f t="shared" si="3"/>
        <v>250</v>
      </c>
      <c r="G105" s="14">
        <f>Table423[[#This Row],[Monthly Contribution]]+Table423[[#This Row],[Beginning Balance]]</f>
        <v>55652.726730997681</v>
      </c>
      <c r="H105" s="14">
        <f>Table423[[#This Row],[New Balance]]*($E$8/$E$7)</f>
        <v>463.77272275831399</v>
      </c>
      <c r="I105" s="14">
        <f>Table423[[#This Row],[Beginning Balance]]+Table423[[#This Row],[Monthly Contribution]]+Table423[[#This Row],[Interest Earned]]</f>
        <v>56116.499453755998</v>
      </c>
      <c r="J105" s="14">
        <f>J104+Table423[[#This Row],[Interest Earned]]</f>
        <v>23116.499453755987</v>
      </c>
      <c r="K105" s="30"/>
    </row>
    <row r="106" spans="2:11" x14ac:dyDescent="0.25">
      <c r="B106" s="12">
        <v>93</v>
      </c>
      <c r="C106" s="13">
        <f t="shared" si="4"/>
        <v>50284</v>
      </c>
      <c r="D106" s="13" t="str">
        <f>TEXT(Table423[[#This Row],[Payment Date]],"YYYY")</f>
        <v>2037</v>
      </c>
      <c r="E106" s="14">
        <f t="shared" si="5"/>
        <v>56116.499453755998</v>
      </c>
      <c r="F106" s="14">
        <f t="shared" si="3"/>
        <v>250</v>
      </c>
      <c r="G106" s="14">
        <f>Table423[[#This Row],[Monthly Contribution]]+Table423[[#This Row],[Beginning Balance]]</f>
        <v>56366.499453755998</v>
      </c>
      <c r="H106" s="14">
        <f>Table423[[#This Row],[New Balance]]*($E$8/$E$7)</f>
        <v>469.72082878129999</v>
      </c>
      <c r="I106" s="14">
        <f>Table423[[#This Row],[Beginning Balance]]+Table423[[#This Row],[Monthly Contribution]]+Table423[[#This Row],[Interest Earned]]</f>
        <v>56836.220282537295</v>
      </c>
      <c r="J106" s="14">
        <f>J105+Table423[[#This Row],[Interest Earned]]</f>
        <v>23586.220282537288</v>
      </c>
      <c r="K106" s="30"/>
    </row>
    <row r="107" spans="2:11" x14ac:dyDescent="0.25">
      <c r="B107" s="12">
        <v>94</v>
      </c>
      <c r="C107" s="13">
        <f t="shared" si="4"/>
        <v>50314</v>
      </c>
      <c r="D107" s="13" t="str">
        <f>TEXT(Table423[[#This Row],[Payment Date]],"YYYY")</f>
        <v>2037</v>
      </c>
      <c r="E107" s="14">
        <f t="shared" si="5"/>
        <v>56836.220282537295</v>
      </c>
      <c r="F107" s="14">
        <f t="shared" si="3"/>
        <v>250</v>
      </c>
      <c r="G107" s="14">
        <f>Table423[[#This Row],[Monthly Contribution]]+Table423[[#This Row],[Beginning Balance]]</f>
        <v>57086.220282537295</v>
      </c>
      <c r="H107" s="14">
        <f>Table423[[#This Row],[New Balance]]*($E$8/$E$7)</f>
        <v>475.71850235447744</v>
      </c>
      <c r="I107" s="14">
        <f>Table423[[#This Row],[Beginning Balance]]+Table423[[#This Row],[Monthly Contribution]]+Table423[[#This Row],[Interest Earned]]</f>
        <v>57561.938784891776</v>
      </c>
      <c r="J107" s="14">
        <f>J106+Table423[[#This Row],[Interest Earned]]</f>
        <v>24061.938784891765</v>
      </c>
      <c r="K107" s="30"/>
    </row>
    <row r="108" spans="2:11" x14ac:dyDescent="0.25">
      <c r="B108" s="12">
        <v>95</v>
      </c>
      <c r="C108" s="13">
        <f t="shared" si="4"/>
        <v>50345</v>
      </c>
      <c r="D108" s="13" t="str">
        <f>TEXT(Table423[[#This Row],[Payment Date]],"YYYY")</f>
        <v>2037</v>
      </c>
      <c r="E108" s="14">
        <f t="shared" si="5"/>
        <v>57561.938784891776</v>
      </c>
      <c r="F108" s="14">
        <f t="shared" si="3"/>
        <v>250</v>
      </c>
      <c r="G108" s="14">
        <f>Table423[[#This Row],[Monthly Contribution]]+Table423[[#This Row],[Beginning Balance]]</f>
        <v>57811.938784891776</v>
      </c>
      <c r="H108" s="14">
        <f>Table423[[#This Row],[New Balance]]*($E$8/$E$7)</f>
        <v>481.76615654076477</v>
      </c>
      <c r="I108" s="14">
        <f>Table423[[#This Row],[Beginning Balance]]+Table423[[#This Row],[Monthly Contribution]]+Table423[[#This Row],[Interest Earned]]</f>
        <v>58293.704941432537</v>
      </c>
      <c r="J108" s="14">
        <f>J107+Table423[[#This Row],[Interest Earned]]</f>
        <v>24543.70494143253</v>
      </c>
      <c r="K108" s="30"/>
    </row>
    <row r="109" spans="2:11" x14ac:dyDescent="0.25">
      <c r="B109" s="12">
        <v>96</v>
      </c>
      <c r="C109" s="13">
        <f t="shared" si="4"/>
        <v>50375</v>
      </c>
      <c r="D109" s="13" t="str">
        <f>TEXT(Table423[[#This Row],[Payment Date]],"YYYY")</f>
        <v>2037</v>
      </c>
      <c r="E109" s="14">
        <f t="shared" si="5"/>
        <v>58293.704941432537</v>
      </c>
      <c r="F109" s="14">
        <f t="shared" si="3"/>
        <v>250</v>
      </c>
      <c r="G109" s="14">
        <f>Table423[[#This Row],[Monthly Contribution]]+Table423[[#This Row],[Beginning Balance]]</f>
        <v>58543.704941432537</v>
      </c>
      <c r="H109" s="14">
        <f>Table423[[#This Row],[New Balance]]*($E$8/$E$7)</f>
        <v>487.86420784527115</v>
      </c>
      <c r="I109" s="14">
        <f>Table423[[#This Row],[Beginning Balance]]+Table423[[#This Row],[Monthly Contribution]]+Table423[[#This Row],[Interest Earned]]</f>
        <v>59031.569149277806</v>
      </c>
      <c r="J109" s="14">
        <f>J108+Table423[[#This Row],[Interest Earned]]</f>
        <v>25031.569149277802</v>
      </c>
      <c r="K109" s="30">
        <f>Table423[[#This Row],[Ending Balance]]</f>
        <v>59031.569149277806</v>
      </c>
    </row>
    <row r="110" spans="2:11" x14ac:dyDescent="0.25">
      <c r="B110" s="12">
        <v>97</v>
      </c>
      <c r="C110" s="13">
        <f t="shared" si="4"/>
        <v>50406</v>
      </c>
      <c r="D110" s="13" t="str">
        <f>TEXT(Table423[[#This Row],[Payment Date]],"YYYY")</f>
        <v>2038</v>
      </c>
      <c r="E110" s="14">
        <f t="shared" si="5"/>
        <v>59031.569149277806</v>
      </c>
      <c r="F110" s="14">
        <f t="shared" si="3"/>
        <v>250</v>
      </c>
      <c r="G110" s="14">
        <f>Table423[[#This Row],[Monthly Contribution]]+Table423[[#This Row],[Beginning Balance]]</f>
        <v>59281.569149277806</v>
      </c>
      <c r="H110" s="14">
        <f>Table423[[#This Row],[New Balance]]*($E$8/$E$7)</f>
        <v>494.01307624398169</v>
      </c>
      <c r="I110" s="14">
        <f>Table423[[#This Row],[Beginning Balance]]+Table423[[#This Row],[Monthly Contribution]]+Table423[[#This Row],[Interest Earned]]</f>
        <v>59775.582225521786</v>
      </c>
      <c r="J110" s="14">
        <f>J109+Table423[[#This Row],[Interest Earned]]</f>
        <v>25525.582225521783</v>
      </c>
      <c r="K110" s="30"/>
    </row>
    <row r="111" spans="2:11" x14ac:dyDescent="0.25">
      <c r="B111" s="12">
        <v>98</v>
      </c>
      <c r="C111" s="13">
        <f t="shared" si="4"/>
        <v>50437</v>
      </c>
      <c r="D111" s="13" t="str">
        <f>TEXT(Table423[[#This Row],[Payment Date]],"YYYY")</f>
        <v>2038</v>
      </c>
      <c r="E111" s="14">
        <f t="shared" si="5"/>
        <v>59775.582225521786</v>
      </c>
      <c r="F111" s="14">
        <f t="shared" si="3"/>
        <v>250</v>
      </c>
      <c r="G111" s="14">
        <f>Table423[[#This Row],[Monthly Contribution]]+Table423[[#This Row],[Beginning Balance]]</f>
        <v>60025.582225521786</v>
      </c>
      <c r="H111" s="14">
        <f>Table423[[#This Row],[New Balance]]*($E$8/$E$7)</f>
        <v>500.21318521268154</v>
      </c>
      <c r="I111" s="14">
        <f>Table423[[#This Row],[Beginning Balance]]+Table423[[#This Row],[Monthly Contribution]]+Table423[[#This Row],[Interest Earned]]</f>
        <v>60525.79541073447</v>
      </c>
      <c r="J111" s="14">
        <f>J110+Table423[[#This Row],[Interest Earned]]</f>
        <v>26025.795410734463</v>
      </c>
      <c r="K111" s="30"/>
    </row>
    <row r="112" spans="2:11" x14ac:dyDescent="0.25">
      <c r="B112" s="12">
        <v>99</v>
      </c>
      <c r="C112" s="13">
        <f t="shared" si="4"/>
        <v>50465</v>
      </c>
      <c r="D112" s="13" t="str">
        <f>TEXT(Table423[[#This Row],[Payment Date]],"YYYY")</f>
        <v>2038</v>
      </c>
      <c r="E112" s="14">
        <f t="shared" si="5"/>
        <v>60525.79541073447</v>
      </c>
      <c r="F112" s="14">
        <f t="shared" si="3"/>
        <v>250</v>
      </c>
      <c r="G112" s="14">
        <f>Table423[[#This Row],[Monthly Contribution]]+Table423[[#This Row],[Beginning Balance]]</f>
        <v>60775.79541073447</v>
      </c>
      <c r="H112" s="14">
        <f>Table423[[#This Row],[New Balance]]*($E$8/$E$7)</f>
        <v>506.4649617561206</v>
      </c>
      <c r="I112" s="14">
        <f>Table423[[#This Row],[Beginning Balance]]+Table423[[#This Row],[Monthly Contribution]]+Table423[[#This Row],[Interest Earned]]</f>
        <v>61282.260372490593</v>
      </c>
      <c r="J112" s="14">
        <f>J111+Table423[[#This Row],[Interest Earned]]</f>
        <v>26532.260372490582</v>
      </c>
      <c r="K112" s="30"/>
    </row>
    <row r="113" spans="2:11" x14ac:dyDescent="0.25">
      <c r="B113" s="12">
        <v>100</v>
      </c>
      <c r="C113" s="13">
        <f t="shared" si="4"/>
        <v>50496</v>
      </c>
      <c r="D113" s="13" t="str">
        <f>TEXT(Table423[[#This Row],[Payment Date]],"YYYY")</f>
        <v>2038</v>
      </c>
      <c r="E113" s="14">
        <f t="shared" si="5"/>
        <v>61282.260372490593</v>
      </c>
      <c r="F113" s="14">
        <f t="shared" si="3"/>
        <v>250</v>
      </c>
      <c r="G113" s="14">
        <f>Table423[[#This Row],[Monthly Contribution]]+Table423[[#This Row],[Beginning Balance]]</f>
        <v>61532.260372490593</v>
      </c>
      <c r="H113" s="14">
        <f>Table423[[#This Row],[New Balance]]*($E$8/$E$7)</f>
        <v>512.76883643742156</v>
      </c>
      <c r="I113" s="14">
        <f>Table423[[#This Row],[Beginning Balance]]+Table423[[#This Row],[Monthly Contribution]]+Table423[[#This Row],[Interest Earned]]</f>
        <v>62045.029208928012</v>
      </c>
      <c r="J113" s="14">
        <f>J112+Table423[[#This Row],[Interest Earned]]</f>
        <v>27045.029208928005</v>
      </c>
      <c r="K113" s="30"/>
    </row>
    <row r="114" spans="2:11" x14ac:dyDescent="0.25">
      <c r="B114" s="12">
        <v>101</v>
      </c>
      <c r="C114" s="13">
        <f t="shared" si="4"/>
        <v>50526</v>
      </c>
      <c r="D114" s="13" t="str">
        <f>TEXT(Table423[[#This Row],[Payment Date]],"YYYY")</f>
        <v>2038</v>
      </c>
      <c r="E114" s="14">
        <f t="shared" si="5"/>
        <v>62045.029208928012</v>
      </c>
      <c r="F114" s="14">
        <f t="shared" si="3"/>
        <v>250</v>
      </c>
      <c r="G114" s="14">
        <f>Table423[[#This Row],[Monthly Contribution]]+Table423[[#This Row],[Beginning Balance]]</f>
        <v>62295.029208928012</v>
      </c>
      <c r="H114" s="14">
        <f>Table423[[#This Row],[New Balance]]*($E$8/$E$7)</f>
        <v>519.12524340773348</v>
      </c>
      <c r="I114" s="14">
        <f>Table423[[#This Row],[Beginning Balance]]+Table423[[#This Row],[Monthly Contribution]]+Table423[[#This Row],[Interest Earned]]</f>
        <v>62814.154452335744</v>
      </c>
      <c r="J114" s="14">
        <f>J113+Table423[[#This Row],[Interest Earned]]</f>
        <v>27564.154452335737</v>
      </c>
      <c r="K114" s="30"/>
    </row>
    <row r="115" spans="2:11" x14ac:dyDescent="0.25">
      <c r="B115" s="12">
        <v>102</v>
      </c>
      <c r="C115" s="13">
        <f t="shared" si="4"/>
        <v>50557</v>
      </c>
      <c r="D115" s="13" t="str">
        <f>TEXT(Table423[[#This Row],[Payment Date]],"YYYY")</f>
        <v>2038</v>
      </c>
      <c r="E115" s="14">
        <f t="shared" si="5"/>
        <v>62814.154452335744</v>
      </c>
      <c r="F115" s="14">
        <f t="shared" si="3"/>
        <v>250</v>
      </c>
      <c r="G115" s="14">
        <f>Table423[[#This Row],[Monthly Contribution]]+Table423[[#This Row],[Beginning Balance]]</f>
        <v>63064.154452335744</v>
      </c>
      <c r="H115" s="14">
        <f>Table423[[#This Row],[New Balance]]*($E$8/$E$7)</f>
        <v>525.53462043613115</v>
      </c>
      <c r="I115" s="14">
        <f>Table423[[#This Row],[Beginning Balance]]+Table423[[#This Row],[Monthly Contribution]]+Table423[[#This Row],[Interest Earned]]</f>
        <v>63589.689072771878</v>
      </c>
      <c r="J115" s="14">
        <f>J114+Table423[[#This Row],[Interest Earned]]</f>
        <v>28089.689072771867</v>
      </c>
      <c r="K115" s="30"/>
    </row>
    <row r="116" spans="2:11" x14ac:dyDescent="0.25">
      <c r="B116" s="12">
        <v>103</v>
      </c>
      <c r="C116" s="13">
        <f t="shared" si="4"/>
        <v>50587</v>
      </c>
      <c r="D116" s="13" t="str">
        <f>TEXT(Table423[[#This Row],[Payment Date]],"YYYY")</f>
        <v>2038</v>
      </c>
      <c r="E116" s="14">
        <f t="shared" si="5"/>
        <v>63589.689072771878</v>
      </c>
      <c r="F116" s="14">
        <f t="shared" si="3"/>
        <v>250</v>
      </c>
      <c r="G116" s="14">
        <f>Table423[[#This Row],[Monthly Contribution]]+Table423[[#This Row],[Beginning Balance]]</f>
        <v>63839.689072771878</v>
      </c>
      <c r="H116" s="14">
        <f>Table423[[#This Row],[New Balance]]*($E$8/$E$7)</f>
        <v>531.99740893976559</v>
      </c>
      <c r="I116" s="14">
        <f>Table423[[#This Row],[Beginning Balance]]+Table423[[#This Row],[Monthly Contribution]]+Table423[[#This Row],[Interest Earned]]</f>
        <v>64371.686481711644</v>
      </c>
      <c r="J116" s="14">
        <f>J115+Table423[[#This Row],[Interest Earned]]</f>
        <v>28621.686481711633</v>
      </c>
      <c r="K116" s="30"/>
    </row>
    <row r="117" spans="2:11" x14ac:dyDescent="0.25">
      <c r="B117" s="12">
        <v>104</v>
      </c>
      <c r="C117" s="13">
        <f t="shared" si="4"/>
        <v>50618</v>
      </c>
      <c r="D117" s="13" t="str">
        <f>TEXT(Table423[[#This Row],[Payment Date]],"YYYY")</f>
        <v>2038</v>
      </c>
      <c r="E117" s="14">
        <f t="shared" si="5"/>
        <v>64371.686481711644</v>
      </c>
      <c r="F117" s="14">
        <f t="shared" si="3"/>
        <v>250</v>
      </c>
      <c r="G117" s="14">
        <f>Table423[[#This Row],[Monthly Contribution]]+Table423[[#This Row],[Beginning Balance]]</f>
        <v>64621.686481711644</v>
      </c>
      <c r="H117" s="14">
        <f>Table423[[#This Row],[New Balance]]*($E$8/$E$7)</f>
        <v>538.51405401426371</v>
      </c>
      <c r="I117" s="14">
        <f>Table423[[#This Row],[Beginning Balance]]+Table423[[#This Row],[Monthly Contribution]]+Table423[[#This Row],[Interest Earned]]</f>
        <v>65160.200535725904</v>
      </c>
      <c r="J117" s="14">
        <f>J116+Table423[[#This Row],[Interest Earned]]</f>
        <v>29160.200535725897</v>
      </c>
      <c r="K117" s="30"/>
    </row>
    <row r="118" spans="2:11" x14ac:dyDescent="0.25">
      <c r="B118" s="12">
        <v>105</v>
      </c>
      <c r="C118" s="13">
        <f t="shared" si="4"/>
        <v>50649</v>
      </c>
      <c r="D118" s="13" t="str">
        <f>TEXT(Table423[[#This Row],[Payment Date]],"YYYY")</f>
        <v>2038</v>
      </c>
      <c r="E118" s="14">
        <f t="shared" si="5"/>
        <v>65160.200535725904</v>
      </c>
      <c r="F118" s="14">
        <f t="shared" si="3"/>
        <v>250</v>
      </c>
      <c r="G118" s="14">
        <f>Table423[[#This Row],[Monthly Contribution]]+Table423[[#This Row],[Beginning Balance]]</f>
        <v>65410.200535725904</v>
      </c>
      <c r="H118" s="14">
        <f>Table423[[#This Row],[New Balance]]*($E$8/$E$7)</f>
        <v>545.08500446438256</v>
      </c>
      <c r="I118" s="14">
        <f>Table423[[#This Row],[Beginning Balance]]+Table423[[#This Row],[Monthly Contribution]]+Table423[[#This Row],[Interest Earned]]</f>
        <v>65955.285540190293</v>
      </c>
      <c r="J118" s="14">
        <f>J117+Table423[[#This Row],[Interest Earned]]</f>
        <v>29705.285540190278</v>
      </c>
      <c r="K118" s="30"/>
    </row>
    <row r="119" spans="2:11" x14ac:dyDescent="0.25">
      <c r="B119" s="12">
        <v>106</v>
      </c>
      <c r="C119" s="13">
        <f t="shared" si="4"/>
        <v>50679</v>
      </c>
      <c r="D119" s="13" t="str">
        <f>TEXT(Table423[[#This Row],[Payment Date]],"YYYY")</f>
        <v>2038</v>
      </c>
      <c r="E119" s="14">
        <f t="shared" si="5"/>
        <v>65955.285540190293</v>
      </c>
      <c r="F119" s="14">
        <f t="shared" si="3"/>
        <v>250</v>
      </c>
      <c r="G119" s="14">
        <f>Table423[[#This Row],[Monthly Contribution]]+Table423[[#This Row],[Beginning Balance]]</f>
        <v>66205.285540190293</v>
      </c>
      <c r="H119" s="14">
        <f>Table423[[#This Row],[New Balance]]*($E$8/$E$7)</f>
        <v>551.71071283491915</v>
      </c>
      <c r="I119" s="14">
        <f>Table423[[#This Row],[Beginning Balance]]+Table423[[#This Row],[Monthly Contribution]]+Table423[[#This Row],[Interest Earned]]</f>
        <v>66756.996253025209</v>
      </c>
      <c r="J119" s="14">
        <f>J118+Table423[[#This Row],[Interest Earned]]</f>
        <v>30256.996253025198</v>
      </c>
      <c r="K119" s="30"/>
    </row>
    <row r="120" spans="2:11" x14ac:dyDescent="0.25">
      <c r="B120" s="12">
        <v>107</v>
      </c>
      <c r="C120" s="13">
        <f t="shared" si="4"/>
        <v>50710</v>
      </c>
      <c r="D120" s="13" t="str">
        <f>TEXT(Table423[[#This Row],[Payment Date]],"YYYY")</f>
        <v>2038</v>
      </c>
      <c r="E120" s="14">
        <f t="shared" si="5"/>
        <v>66756.996253025209</v>
      </c>
      <c r="F120" s="14">
        <f t="shared" si="3"/>
        <v>250</v>
      </c>
      <c r="G120" s="14">
        <f>Table423[[#This Row],[Monthly Contribution]]+Table423[[#This Row],[Beginning Balance]]</f>
        <v>67006.996253025209</v>
      </c>
      <c r="H120" s="14">
        <f>Table423[[#This Row],[New Balance]]*($E$8/$E$7)</f>
        <v>558.3916354418767</v>
      </c>
      <c r="I120" s="14">
        <f>Table423[[#This Row],[Beginning Balance]]+Table423[[#This Row],[Monthly Contribution]]+Table423[[#This Row],[Interest Earned]]</f>
        <v>67565.387888467085</v>
      </c>
      <c r="J120" s="14">
        <f>J119+Table423[[#This Row],[Interest Earned]]</f>
        <v>30815.387888467074</v>
      </c>
      <c r="K120" s="30"/>
    </row>
    <row r="121" spans="2:11" x14ac:dyDescent="0.25">
      <c r="B121" s="12">
        <v>108</v>
      </c>
      <c r="C121" s="13">
        <f t="shared" si="4"/>
        <v>50740</v>
      </c>
      <c r="D121" s="13" t="str">
        <f>TEXT(Table423[[#This Row],[Payment Date]],"YYYY")</f>
        <v>2038</v>
      </c>
      <c r="E121" s="14">
        <f t="shared" si="5"/>
        <v>67565.387888467085</v>
      </c>
      <c r="F121" s="14">
        <f t="shared" si="3"/>
        <v>250</v>
      </c>
      <c r="G121" s="14">
        <f>Table423[[#This Row],[Monthly Contribution]]+Table423[[#This Row],[Beginning Balance]]</f>
        <v>67815.387888467085</v>
      </c>
      <c r="H121" s="14">
        <f>Table423[[#This Row],[New Balance]]*($E$8/$E$7)</f>
        <v>565.12823240389241</v>
      </c>
      <c r="I121" s="14">
        <f>Table423[[#This Row],[Beginning Balance]]+Table423[[#This Row],[Monthly Contribution]]+Table423[[#This Row],[Interest Earned]]</f>
        <v>68380.516120870976</v>
      </c>
      <c r="J121" s="14">
        <f>J120+Table423[[#This Row],[Interest Earned]]</f>
        <v>31380.516120870965</v>
      </c>
      <c r="K121" s="30">
        <f>Table423[[#This Row],[Ending Balance]]</f>
        <v>68380.516120870976</v>
      </c>
    </row>
    <row r="122" spans="2:11" x14ac:dyDescent="0.25">
      <c r="B122" s="12">
        <v>109</v>
      </c>
      <c r="C122" s="13">
        <f t="shared" si="4"/>
        <v>50771</v>
      </c>
      <c r="D122" s="13" t="str">
        <f>TEXT(Table423[[#This Row],[Payment Date]],"YYYY")</f>
        <v>2039</v>
      </c>
      <c r="E122" s="14">
        <f t="shared" si="5"/>
        <v>68380.516120870976</v>
      </c>
      <c r="F122" s="14">
        <f t="shared" si="3"/>
        <v>250</v>
      </c>
      <c r="G122" s="14">
        <f>Table423[[#This Row],[Monthly Contribution]]+Table423[[#This Row],[Beginning Balance]]</f>
        <v>68630.516120870976</v>
      </c>
      <c r="H122" s="14">
        <f>Table423[[#This Row],[New Balance]]*($E$8/$E$7)</f>
        <v>571.92096767392479</v>
      </c>
      <c r="I122" s="14">
        <f>Table423[[#This Row],[Beginning Balance]]+Table423[[#This Row],[Monthly Contribution]]+Table423[[#This Row],[Interest Earned]]</f>
        <v>69202.437088544903</v>
      </c>
      <c r="J122" s="14">
        <f>J121+Table423[[#This Row],[Interest Earned]]</f>
        <v>31952.437088544892</v>
      </c>
      <c r="K122" s="30"/>
    </row>
    <row r="123" spans="2:11" x14ac:dyDescent="0.25">
      <c r="B123" s="12">
        <v>110</v>
      </c>
      <c r="C123" s="13">
        <f t="shared" si="4"/>
        <v>50802</v>
      </c>
      <c r="D123" s="13" t="str">
        <f>TEXT(Table423[[#This Row],[Payment Date]],"YYYY")</f>
        <v>2039</v>
      </c>
      <c r="E123" s="14">
        <f t="shared" si="5"/>
        <v>69202.437088544903</v>
      </c>
      <c r="F123" s="14">
        <f t="shared" si="3"/>
        <v>250</v>
      </c>
      <c r="G123" s="14">
        <f>Table423[[#This Row],[Monthly Contribution]]+Table423[[#This Row],[Beginning Balance]]</f>
        <v>69452.437088544903</v>
      </c>
      <c r="H123" s="14">
        <f>Table423[[#This Row],[New Balance]]*($E$8/$E$7)</f>
        <v>578.77030907120752</v>
      </c>
      <c r="I123" s="14">
        <f>Table423[[#This Row],[Beginning Balance]]+Table423[[#This Row],[Monthly Contribution]]+Table423[[#This Row],[Interest Earned]]</f>
        <v>70031.207397616105</v>
      </c>
      <c r="J123" s="14">
        <f>J122+Table423[[#This Row],[Interest Earned]]</f>
        <v>32531.207397616097</v>
      </c>
      <c r="K123" s="30"/>
    </row>
    <row r="124" spans="2:11" x14ac:dyDescent="0.25">
      <c r="B124" s="12">
        <v>111</v>
      </c>
      <c r="C124" s="13">
        <f t="shared" si="4"/>
        <v>50830</v>
      </c>
      <c r="D124" s="13" t="str">
        <f>TEXT(Table423[[#This Row],[Payment Date]],"YYYY")</f>
        <v>2039</v>
      </c>
      <c r="E124" s="14">
        <f t="shared" si="5"/>
        <v>70031.207397616105</v>
      </c>
      <c r="F124" s="14">
        <f t="shared" si="3"/>
        <v>250</v>
      </c>
      <c r="G124" s="14">
        <f>Table423[[#This Row],[Monthly Contribution]]+Table423[[#This Row],[Beginning Balance]]</f>
        <v>70281.207397616105</v>
      </c>
      <c r="H124" s="14">
        <f>Table423[[#This Row],[New Balance]]*($E$8/$E$7)</f>
        <v>585.67672831346749</v>
      </c>
      <c r="I124" s="14">
        <f>Table423[[#This Row],[Beginning Balance]]+Table423[[#This Row],[Monthly Contribution]]+Table423[[#This Row],[Interest Earned]]</f>
        <v>70866.884125929573</v>
      </c>
      <c r="J124" s="14">
        <f>J123+Table423[[#This Row],[Interest Earned]]</f>
        <v>33116.884125929566</v>
      </c>
      <c r="K124" s="30"/>
    </row>
    <row r="125" spans="2:11" x14ac:dyDescent="0.25">
      <c r="B125" s="12">
        <v>112</v>
      </c>
      <c r="C125" s="13">
        <f t="shared" si="4"/>
        <v>50861</v>
      </c>
      <c r="D125" s="13" t="str">
        <f>TEXT(Table423[[#This Row],[Payment Date]],"YYYY")</f>
        <v>2039</v>
      </c>
      <c r="E125" s="14">
        <f t="shared" si="5"/>
        <v>70866.884125929573</v>
      </c>
      <c r="F125" s="14">
        <f t="shared" si="3"/>
        <v>250</v>
      </c>
      <c r="G125" s="14">
        <f>Table423[[#This Row],[Monthly Contribution]]+Table423[[#This Row],[Beginning Balance]]</f>
        <v>71116.884125929573</v>
      </c>
      <c r="H125" s="14">
        <f>Table423[[#This Row],[New Balance]]*($E$8/$E$7)</f>
        <v>592.64070104941311</v>
      </c>
      <c r="I125" s="14">
        <f>Table423[[#This Row],[Beginning Balance]]+Table423[[#This Row],[Monthly Contribution]]+Table423[[#This Row],[Interest Earned]]</f>
        <v>71709.524826978988</v>
      </c>
      <c r="J125" s="14">
        <f>J124+Table423[[#This Row],[Interest Earned]]</f>
        <v>33709.524826978981</v>
      </c>
      <c r="K125" s="30"/>
    </row>
    <row r="126" spans="2:11" x14ac:dyDescent="0.25">
      <c r="B126" s="12">
        <v>113</v>
      </c>
      <c r="C126" s="13">
        <f t="shared" si="4"/>
        <v>50891</v>
      </c>
      <c r="D126" s="13" t="str">
        <f>TEXT(Table423[[#This Row],[Payment Date]],"YYYY")</f>
        <v>2039</v>
      </c>
      <c r="E126" s="14">
        <f t="shared" si="5"/>
        <v>71709.524826978988</v>
      </c>
      <c r="F126" s="14">
        <f t="shared" si="3"/>
        <v>250</v>
      </c>
      <c r="G126" s="14">
        <f>Table423[[#This Row],[Monthly Contribution]]+Table423[[#This Row],[Beginning Balance]]</f>
        <v>71959.524826978988</v>
      </c>
      <c r="H126" s="14">
        <f>Table423[[#This Row],[New Balance]]*($E$8/$E$7)</f>
        <v>599.66270689149155</v>
      </c>
      <c r="I126" s="14">
        <f>Table423[[#This Row],[Beginning Balance]]+Table423[[#This Row],[Monthly Contribution]]+Table423[[#This Row],[Interest Earned]]</f>
        <v>72559.187533870485</v>
      </c>
      <c r="J126" s="14">
        <f>J125+Table423[[#This Row],[Interest Earned]]</f>
        <v>34309.18753387047</v>
      </c>
      <c r="K126" s="30"/>
    </row>
    <row r="127" spans="2:11" x14ac:dyDescent="0.25">
      <c r="B127" s="12">
        <v>114</v>
      </c>
      <c r="C127" s="13">
        <f t="shared" si="4"/>
        <v>50922</v>
      </c>
      <c r="D127" s="13" t="str">
        <f>TEXT(Table423[[#This Row],[Payment Date]],"YYYY")</f>
        <v>2039</v>
      </c>
      <c r="E127" s="14">
        <f t="shared" si="5"/>
        <v>72559.187533870485</v>
      </c>
      <c r="F127" s="14">
        <f t="shared" si="3"/>
        <v>250</v>
      </c>
      <c r="G127" s="14">
        <f>Table423[[#This Row],[Monthly Contribution]]+Table423[[#This Row],[Beginning Balance]]</f>
        <v>72809.187533870485</v>
      </c>
      <c r="H127" s="14">
        <f>Table423[[#This Row],[New Balance]]*($E$8/$E$7)</f>
        <v>606.74322944892072</v>
      </c>
      <c r="I127" s="14">
        <f>Table423[[#This Row],[Beginning Balance]]+Table423[[#This Row],[Monthly Contribution]]+Table423[[#This Row],[Interest Earned]]</f>
        <v>73415.930763319411</v>
      </c>
      <c r="J127" s="14">
        <f>J126+Table423[[#This Row],[Interest Earned]]</f>
        <v>34915.930763319389</v>
      </c>
      <c r="K127" s="30"/>
    </row>
    <row r="128" spans="2:11" x14ac:dyDescent="0.25">
      <c r="B128" s="12">
        <v>115</v>
      </c>
      <c r="C128" s="13">
        <f t="shared" si="4"/>
        <v>50952</v>
      </c>
      <c r="D128" s="13" t="str">
        <f>TEXT(Table423[[#This Row],[Payment Date]],"YYYY")</f>
        <v>2039</v>
      </c>
      <c r="E128" s="14">
        <f t="shared" si="5"/>
        <v>73415.930763319411</v>
      </c>
      <c r="F128" s="14">
        <f t="shared" si="3"/>
        <v>250</v>
      </c>
      <c r="G128" s="14">
        <f>Table423[[#This Row],[Monthly Contribution]]+Table423[[#This Row],[Beginning Balance]]</f>
        <v>73665.930763319411</v>
      </c>
      <c r="H128" s="14">
        <f>Table423[[#This Row],[New Balance]]*($E$8/$E$7)</f>
        <v>613.88275636099513</v>
      </c>
      <c r="I128" s="14">
        <f>Table423[[#This Row],[Beginning Balance]]+Table423[[#This Row],[Monthly Contribution]]+Table423[[#This Row],[Interest Earned]]</f>
        <v>74279.813519680407</v>
      </c>
      <c r="J128" s="14">
        <f>J127+Table423[[#This Row],[Interest Earned]]</f>
        <v>35529.813519680385</v>
      </c>
      <c r="K128" s="30"/>
    </row>
    <row r="129" spans="2:11" x14ac:dyDescent="0.25">
      <c r="B129" s="12">
        <v>116</v>
      </c>
      <c r="C129" s="13">
        <f t="shared" si="4"/>
        <v>50983</v>
      </c>
      <c r="D129" s="13" t="str">
        <f>TEXT(Table423[[#This Row],[Payment Date]],"YYYY")</f>
        <v>2039</v>
      </c>
      <c r="E129" s="14">
        <f t="shared" si="5"/>
        <v>74279.813519680407</v>
      </c>
      <c r="F129" s="14">
        <f t="shared" si="3"/>
        <v>250</v>
      </c>
      <c r="G129" s="14">
        <f>Table423[[#This Row],[Monthly Contribution]]+Table423[[#This Row],[Beginning Balance]]</f>
        <v>74529.813519680407</v>
      </c>
      <c r="H129" s="14">
        <f>Table423[[#This Row],[New Balance]]*($E$8/$E$7)</f>
        <v>621.08177933067009</v>
      </c>
      <c r="I129" s="14">
        <f>Table423[[#This Row],[Beginning Balance]]+Table423[[#This Row],[Monthly Contribution]]+Table423[[#This Row],[Interest Earned]]</f>
        <v>75150.89529901107</v>
      </c>
      <c r="J129" s="14">
        <f>J128+Table423[[#This Row],[Interest Earned]]</f>
        <v>36150.895299011056</v>
      </c>
      <c r="K129" s="30"/>
    </row>
    <row r="130" spans="2:11" x14ac:dyDescent="0.25">
      <c r="B130" s="12">
        <v>117</v>
      </c>
      <c r="C130" s="13">
        <f t="shared" si="4"/>
        <v>51014</v>
      </c>
      <c r="D130" s="13" t="str">
        <f>TEXT(Table423[[#This Row],[Payment Date]],"YYYY")</f>
        <v>2039</v>
      </c>
      <c r="E130" s="14">
        <f t="shared" si="5"/>
        <v>75150.89529901107</v>
      </c>
      <c r="F130" s="14">
        <f t="shared" si="3"/>
        <v>250</v>
      </c>
      <c r="G130" s="14">
        <f>Table423[[#This Row],[Monthly Contribution]]+Table423[[#This Row],[Beginning Balance]]</f>
        <v>75400.89529901107</v>
      </c>
      <c r="H130" s="14">
        <f>Table423[[#This Row],[New Balance]]*($E$8/$E$7)</f>
        <v>628.34079415842552</v>
      </c>
      <c r="I130" s="14">
        <f>Table423[[#This Row],[Beginning Balance]]+Table423[[#This Row],[Monthly Contribution]]+Table423[[#This Row],[Interest Earned]]</f>
        <v>76029.2360931695</v>
      </c>
      <c r="J130" s="14">
        <f>J129+Table423[[#This Row],[Interest Earned]]</f>
        <v>36779.236093169478</v>
      </c>
      <c r="K130" s="30"/>
    </row>
    <row r="131" spans="2:11" x14ac:dyDescent="0.25">
      <c r="B131" s="12">
        <v>118</v>
      </c>
      <c r="C131" s="13">
        <f t="shared" si="4"/>
        <v>51044</v>
      </c>
      <c r="D131" s="13" t="str">
        <f>TEXT(Table423[[#This Row],[Payment Date]],"YYYY")</f>
        <v>2039</v>
      </c>
      <c r="E131" s="14">
        <f t="shared" si="5"/>
        <v>76029.2360931695</v>
      </c>
      <c r="F131" s="14">
        <f t="shared" si="3"/>
        <v>250</v>
      </c>
      <c r="G131" s="14">
        <f>Table423[[#This Row],[Monthly Contribution]]+Table423[[#This Row],[Beginning Balance]]</f>
        <v>76279.2360931695</v>
      </c>
      <c r="H131" s="14">
        <f>Table423[[#This Row],[New Balance]]*($E$8/$E$7)</f>
        <v>635.66030077641244</v>
      </c>
      <c r="I131" s="14">
        <f>Table423[[#This Row],[Beginning Balance]]+Table423[[#This Row],[Monthly Contribution]]+Table423[[#This Row],[Interest Earned]]</f>
        <v>76914.896393945906</v>
      </c>
      <c r="J131" s="14">
        <f>J130+Table423[[#This Row],[Interest Earned]]</f>
        <v>37414.896393945892</v>
      </c>
      <c r="K131" s="30"/>
    </row>
    <row r="132" spans="2:11" x14ac:dyDescent="0.25">
      <c r="B132" s="12">
        <v>119</v>
      </c>
      <c r="C132" s="13">
        <f t="shared" si="4"/>
        <v>51075</v>
      </c>
      <c r="D132" s="13" t="str">
        <f>TEXT(Table423[[#This Row],[Payment Date]],"YYYY")</f>
        <v>2039</v>
      </c>
      <c r="E132" s="14">
        <f t="shared" si="5"/>
        <v>76914.896393945906</v>
      </c>
      <c r="F132" s="14">
        <f t="shared" si="3"/>
        <v>250</v>
      </c>
      <c r="G132" s="14">
        <f>Table423[[#This Row],[Monthly Contribution]]+Table423[[#This Row],[Beginning Balance]]</f>
        <v>77164.896393945906</v>
      </c>
      <c r="H132" s="14">
        <f>Table423[[#This Row],[New Balance]]*($E$8/$E$7)</f>
        <v>643.04080328288251</v>
      </c>
      <c r="I132" s="14">
        <f>Table423[[#This Row],[Beginning Balance]]+Table423[[#This Row],[Monthly Contribution]]+Table423[[#This Row],[Interest Earned]]</f>
        <v>77807.937197228792</v>
      </c>
      <c r="J132" s="14">
        <f>J131+Table423[[#This Row],[Interest Earned]]</f>
        <v>38057.937197228777</v>
      </c>
      <c r="K132" s="30"/>
    </row>
    <row r="133" spans="2:11" x14ac:dyDescent="0.25">
      <c r="B133" s="12">
        <v>120</v>
      </c>
      <c r="C133" s="13">
        <f t="shared" si="4"/>
        <v>51105</v>
      </c>
      <c r="D133" s="13" t="str">
        <f>TEXT(Table423[[#This Row],[Payment Date]],"YYYY")</f>
        <v>2039</v>
      </c>
      <c r="E133" s="14">
        <f t="shared" si="5"/>
        <v>77807.937197228792</v>
      </c>
      <c r="F133" s="14">
        <f t="shared" si="3"/>
        <v>250</v>
      </c>
      <c r="G133" s="14">
        <f>Table423[[#This Row],[Monthly Contribution]]+Table423[[#This Row],[Beginning Balance]]</f>
        <v>78057.937197228792</v>
      </c>
      <c r="H133" s="14">
        <f>Table423[[#This Row],[New Balance]]*($E$8/$E$7)</f>
        <v>650.48280997690654</v>
      </c>
      <c r="I133" s="14">
        <f>Table423[[#This Row],[Beginning Balance]]+Table423[[#This Row],[Monthly Contribution]]+Table423[[#This Row],[Interest Earned]]</f>
        <v>78708.420007205699</v>
      </c>
      <c r="J133" s="14">
        <f>J132+Table423[[#This Row],[Interest Earned]]</f>
        <v>38708.420007205685</v>
      </c>
      <c r="K133" s="30">
        <f>Table423[[#This Row],[Ending Balance]]</f>
        <v>78708.420007205699</v>
      </c>
    </row>
    <row r="134" spans="2:11" x14ac:dyDescent="0.25">
      <c r="B134" s="12">
        <v>121</v>
      </c>
      <c r="C134" s="13">
        <f t="shared" si="4"/>
        <v>51136</v>
      </c>
      <c r="D134" s="13" t="str">
        <f>TEXT(Table423[[#This Row],[Payment Date]],"YYYY")</f>
        <v>2040</v>
      </c>
      <c r="E134" s="14">
        <f t="shared" si="5"/>
        <v>78708.420007205699</v>
      </c>
      <c r="F134" s="14">
        <f t="shared" si="3"/>
        <v>250</v>
      </c>
      <c r="G134" s="14">
        <f>Table423[[#This Row],[Monthly Contribution]]+Table423[[#This Row],[Beginning Balance]]</f>
        <v>78958.420007205699</v>
      </c>
      <c r="H134" s="14">
        <f>Table423[[#This Row],[New Balance]]*($E$8/$E$7)</f>
        <v>657.98683339338083</v>
      </c>
      <c r="I134" s="14">
        <f>Table423[[#This Row],[Beginning Balance]]+Table423[[#This Row],[Monthly Contribution]]+Table423[[#This Row],[Interest Earned]]</f>
        <v>79616.406840599084</v>
      </c>
      <c r="J134" s="14">
        <f>J133+Table423[[#This Row],[Interest Earned]]</f>
        <v>39366.406840599062</v>
      </c>
      <c r="K134" s="30"/>
    </row>
    <row r="135" spans="2:11" x14ac:dyDescent="0.25">
      <c r="B135" s="12">
        <v>122</v>
      </c>
      <c r="C135" s="13">
        <f t="shared" si="4"/>
        <v>51167</v>
      </c>
      <c r="D135" s="13" t="str">
        <f>TEXT(Table423[[#This Row],[Payment Date]],"YYYY")</f>
        <v>2040</v>
      </c>
      <c r="E135" s="14">
        <f t="shared" si="5"/>
        <v>79616.406840599084</v>
      </c>
      <c r="F135" s="14">
        <f t="shared" si="3"/>
        <v>250</v>
      </c>
      <c r="G135" s="14">
        <f>Table423[[#This Row],[Monthly Contribution]]+Table423[[#This Row],[Beginning Balance]]</f>
        <v>79866.406840599084</v>
      </c>
      <c r="H135" s="14">
        <f>Table423[[#This Row],[New Balance]]*($E$8/$E$7)</f>
        <v>665.5533903383257</v>
      </c>
      <c r="I135" s="14">
        <f>Table423[[#This Row],[Beginning Balance]]+Table423[[#This Row],[Monthly Contribution]]+Table423[[#This Row],[Interest Earned]]</f>
        <v>80531.960230937402</v>
      </c>
      <c r="J135" s="14">
        <f>J134+Table423[[#This Row],[Interest Earned]]</f>
        <v>40031.960230937388</v>
      </c>
      <c r="K135" s="30"/>
    </row>
    <row r="136" spans="2:11" x14ac:dyDescent="0.25">
      <c r="B136" s="12">
        <v>123</v>
      </c>
      <c r="C136" s="13">
        <f t="shared" si="4"/>
        <v>51196</v>
      </c>
      <c r="D136" s="13" t="str">
        <f>TEXT(Table423[[#This Row],[Payment Date]],"YYYY")</f>
        <v>2040</v>
      </c>
      <c r="E136" s="14">
        <f t="shared" si="5"/>
        <v>80531.960230937402</v>
      </c>
      <c r="F136" s="14">
        <f t="shared" si="3"/>
        <v>250</v>
      </c>
      <c r="G136" s="14">
        <f>Table423[[#This Row],[Monthly Contribution]]+Table423[[#This Row],[Beginning Balance]]</f>
        <v>80781.960230937402</v>
      </c>
      <c r="H136" s="14">
        <f>Table423[[#This Row],[New Balance]]*($E$8/$E$7)</f>
        <v>673.18300192447839</v>
      </c>
      <c r="I136" s="14">
        <f>Table423[[#This Row],[Beginning Balance]]+Table423[[#This Row],[Monthly Contribution]]+Table423[[#This Row],[Interest Earned]]</f>
        <v>81455.143232861883</v>
      </c>
      <c r="J136" s="14">
        <f>J135+Table423[[#This Row],[Interest Earned]]</f>
        <v>40705.143232861868</v>
      </c>
      <c r="K136" s="30"/>
    </row>
    <row r="137" spans="2:11" x14ac:dyDescent="0.25">
      <c r="B137" s="12">
        <v>124</v>
      </c>
      <c r="C137" s="13">
        <f t="shared" si="4"/>
        <v>51227</v>
      </c>
      <c r="D137" s="13" t="str">
        <f>TEXT(Table423[[#This Row],[Payment Date]],"YYYY")</f>
        <v>2040</v>
      </c>
      <c r="E137" s="14">
        <f t="shared" si="5"/>
        <v>81455.143232861883</v>
      </c>
      <c r="F137" s="14">
        <f t="shared" si="3"/>
        <v>250</v>
      </c>
      <c r="G137" s="14">
        <f>Table423[[#This Row],[Monthly Contribution]]+Table423[[#This Row],[Beginning Balance]]</f>
        <v>81705.143232861883</v>
      </c>
      <c r="H137" s="14">
        <f>Table423[[#This Row],[New Balance]]*($E$8/$E$7)</f>
        <v>680.87619360718236</v>
      </c>
      <c r="I137" s="14">
        <f>Table423[[#This Row],[Beginning Balance]]+Table423[[#This Row],[Monthly Contribution]]+Table423[[#This Row],[Interest Earned]]</f>
        <v>82386.019426469065</v>
      </c>
      <c r="J137" s="14">
        <f>J136+Table423[[#This Row],[Interest Earned]]</f>
        <v>41386.019426469051</v>
      </c>
      <c r="K137" s="30"/>
    </row>
    <row r="138" spans="2:11" x14ac:dyDescent="0.25">
      <c r="B138" s="12">
        <v>125</v>
      </c>
      <c r="C138" s="13">
        <f t="shared" si="4"/>
        <v>51257</v>
      </c>
      <c r="D138" s="13" t="str">
        <f>TEXT(Table423[[#This Row],[Payment Date]],"YYYY")</f>
        <v>2040</v>
      </c>
      <c r="E138" s="14">
        <f t="shared" si="5"/>
        <v>82386.019426469065</v>
      </c>
      <c r="F138" s="14">
        <f t="shared" si="3"/>
        <v>250</v>
      </c>
      <c r="G138" s="14">
        <f>Table423[[#This Row],[Monthly Contribution]]+Table423[[#This Row],[Beginning Balance]]</f>
        <v>82636.019426469065</v>
      </c>
      <c r="H138" s="14">
        <f>Table423[[#This Row],[New Balance]]*($E$8/$E$7)</f>
        <v>688.63349522057558</v>
      </c>
      <c r="I138" s="14">
        <f>Table423[[#This Row],[Beginning Balance]]+Table423[[#This Row],[Monthly Contribution]]+Table423[[#This Row],[Interest Earned]]</f>
        <v>83324.652921689645</v>
      </c>
      <c r="J138" s="14">
        <f>J137+Table423[[#This Row],[Interest Earned]]</f>
        <v>42074.652921689623</v>
      </c>
      <c r="K138" s="30"/>
    </row>
    <row r="139" spans="2:11" x14ac:dyDescent="0.25">
      <c r="B139" s="12">
        <v>126</v>
      </c>
      <c r="C139" s="13">
        <f t="shared" si="4"/>
        <v>51288</v>
      </c>
      <c r="D139" s="13" t="str">
        <f>TEXT(Table423[[#This Row],[Payment Date]],"YYYY")</f>
        <v>2040</v>
      </c>
      <c r="E139" s="14">
        <f t="shared" si="5"/>
        <v>83324.652921689645</v>
      </c>
      <c r="F139" s="14">
        <f t="shared" si="3"/>
        <v>250</v>
      </c>
      <c r="G139" s="14">
        <f>Table423[[#This Row],[Monthly Contribution]]+Table423[[#This Row],[Beginning Balance]]</f>
        <v>83574.652921689645</v>
      </c>
      <c r="H139" s="14">
        <f>Table423[[#This Row],[New Balance]]*($E$8/$E$7)</f>
        <v>696.45544101408041</v>
      </c>
      <c r="I139" s="14">
        <f>Table423[[#This Row],[Beginning Balance]]+Table423[[#This Row],[Monthly Contribution]]+Table423[[#This Row],[Interest Earned]]</f>
        <v>84271.10836270373</v>
      </c>
      <c r="J139" s="14">
        <f>J138+Table423[[#This Row],[Interest Earned]]</f>
        <v>42771.108362703701</v>
      </c>
      <c r="K139" s="30"/>
    </row>
    <row r="140" spans="2:11" x14ac:dyDescent="0.25">
      <c r="B140" s="12">
        <v>127</v>
      </c>
      <c r="C140" s="13">
        <f t="shared" si="4"/>
        <v>51318</v>
      </c>
      <c r="D140" s="13" t="str">
        <f>TEXT(Table423[[#This Row],[Payment Date]],"YYYY")</f>
        <v>2040</v>
      </c>
      <c r="E140" s="14">
        <f t="shared" si="5"/>
        <v>84271.10836270373</v>
      </c>
      <c r="F140" s="14">
        <f t="shared" si="3"/>
        <v>250</v>
      </c>
      <c r="G140" s="14">
        <f>Table423[[#This Row],[Monthly Contribution]]+Table423[[#This Row],[Beginning Balance]]</f>
        <v>84521.10836270373</v>
      </c>
      <c r="H140" s="14">
        <f>Table423[[#This Row],[New Balance]]*($E$8/$E$7)</f>
        <v>704.34256968919772</v>
      </c>
      <c r="I140" s="14">
        <f>Table423[[#This Row],[Beginning Balance]]+Table423[[#This Row],[Monthly Contribution]]+Table423[[#This Row],[Interest Earned]]</f>
        <v>85225.450932392923</v>
      </c>
      <c r="J140" s="14">
        <f>J139+Table423[[#This Row],[Interest Earned]]</f>
        <v>43475.450932392901</v>
      </c>
      <c r="K140" s="30"/>
    </row>
    <row r="141" spans="2:11" x14ac:dyDescent="0.25">
      <c r="B141" s="12">
        <v>128</v>
      </c>
      <c r="C141" s="13">
        <f t="shared" si="4"/>
        <v>51349</v>
      </c>
      <c r="D141" s="13" t="str">
        <f>TEXT(Table423[[#This Row],[Payment Date]],"YYYY")</f>
        <v>2040</v>
      </c>
      <c r="E141" s="14">
        <f t="shared" si="5"/>
        <v>85225.450932392923</v>
      </c>
      <c r="F141" s="14">
        <f t="shared" si="3"/>
        <v>250</v>
      </c>
      <c r="G141" s="14">
        <f>Table423[[#This Row],[Monthly Contribution]]+Table423[[#This Row],[Beginning Balance]]</f>
        <v>85475.450932392923</v>
      </c>
      <c r="H141" s="14">
        <f>Table423[[#This Row],[New Balance]]*($E$8/$E$7)</f>
        <v>712.29542443660773</v>
      </c>
      <c r="I141" s="14">
        <f>Table423[[#This Row],[Beginning Balance]]+Table423[[#This Row],[Monthly Contribution]]+Table423[[#This Row],[Interest Earned]]</f>
        <v>86187.746356829535</v>
      </c>
      <c r="J141" s="14">
        <f>J140+Table423[[#This Row],[Interest Earned]]</f>
        <v>44187.746356829506</v>
      </c>
      <c r="K141" s="30"/>
    </row>
    <row r="142" spans="2:11" x14ac:dyDescent="0.25">
      <c r="B142" s="12">
        <v>129</v>
      </c>
      <c r="C142" s="13">
        <f t="shared" si="4"/>
        <v>51380</v>
      </c>
      <c r="D142" s="13" t="str">
        <f>TEXT(Table423[[#This Row],[Payment Date]],"YYYY")</f>
        <v>2040</v>
      </c>
      <c r="E142" s="14">
        <f t="shared" si="5"/>
        <v>86187.746356829535</v>
      </c>
      <c r="F142" s="14">
        <f t="shared" ref="F142:F205" si="6">$E$6</f>
        <v>250</v>
      </c>
      <c r="G142" s="14">
        <f>Table423[[#This Row],[Monthly Contribution]]+Table423[[#This Row],[Beginning Balance]]</f>
        <v>86437.746356829535</v>
      </c>
      <c r="H142" s="14">
        <f>Table423[[#This Row],[New Balance]]*($E$8/$E$7)</f>
        <v>720.31455297357945</v>
      </c>
      <c r="I142" s="14">
        <f>Table423[[#This Row],[Beginning Balance]]+Table423[[#This Row],[Monthly Contribution]]+Table423[[#This Row],[Interest Earned]]</f>
        <v>87158.060909803113</v>
      </c>
      <c r="J142" s="14">
        <f>J141+Table423[[#This Row],[Interest Earned]]</f>
        <v>44908.060909803084</v>
      </c>
      <c r="K142" s="30"/>
    </row>
    <row r="143" spans="2:11" x14ac:dyDescent="0.25">
      <c r="B143" s="12">
        <v>130</v>
      </c>
      <c r="C143" s="13">
        <f t="shared" si="4"/>
        <v>51410</v>
      </c>
      <c r="D143" s="13" t="str">
        <f>TEXT(Table423[[#This Row],[Payment Date]],"YYYY")</f>
        <v>2040</v>
      </c>
      <c r="E143" s="14">
        <f t="shared" si="5"/>
        <v>87158.060909803113</v>
      </c>
      <c r="F143" s="14">
        <f t="shared" si="6"/>
        <v>250</v>
      </c>
      <c r="G143" s="14">
        <f>Table423[[#This Row],[Monthly Contribution]]+Table423[[#This Row],[Beginning Balance]]</f>
        <v>87408.060909803113</v>
      </c>
      <c r="H143" s="14">
        <f>Table423[[#This Row],[New Balance]]*($E$8/$E$7)</f>
        <v>728.40050758169264</v>
      </c>
      <c r="I143" s="14">
        <f>Table423[[#This Row],[Beginning Balance]]+Table423[[#This Row],[Monthly Contribution]]+Table423[[#This Row],[Interest Earned]]</f>
        <v>88136.461417384809</v>
      </c>
      <c r="J143" s="14">
        <f>J142+Table423[[#This Row],[Interest Earned]]</f>
        <v>45636.461417384773</v>
      </c>
      <c r="K143" s="30"/>
    </row>
    <row r="144" spans="2:11" x14ac:dyDescent="0.25">
      <c r="B144" s="12">
        <v>131</v>
      </c>
      <c r="C144" s="13">
        <f t="shared" ref="C144:C207" si="7">EDATE(C143,1)</f>
        <v>51441</v>
      </c>
      <c r="D144" s="13" t="str">
        <f>TEXT(Table423[[#This Row],[Payment Date]],"YYYY")</f>
        <v>2040</v>
      </c>
      <c r="E144" s="14">
        <f t="shared" ref="E144:E207" si="8">I143</f>
        <v>88136.461417384809</v>
      </c>
      <c r="F144" s="14">
        <f t="shared" si="6"/>
        <v>250</v>
      </c>
      <c r="G144" s="14">
        <f>Table423[[#This Row],[Monthly Contribution]]+Table423[[#This Row],[Beginning Balance]]</f>
        <v>88386.461417384809</v>
      </c>
      <c r="H144" s="14">
        <f>Table423[[#This Row],[New Balance]]*($E$8/$E$7)</f>
        <v>736.55384514487343</v>
      </c>
      <c r="I144" s="14">
        <f>Table423[[#This Row],[Beginning Balance]]+Table423[[#This Row],[Monthly Contribution]]+Table423[[#This Row],[Interest Earned]]</f>
        <v>89123.015262529676</v>
      </c>
      <c r="J144" s="14">
        <f>J143+Table423[[#This Row],[Interest Earned]]</f>
        <v>46373.015262529647</v>
      </c>
      <c r="K144" s="30"/>
    </row>
    <row r="145" spans="2:11" x14ac:dyDescent="0.25">
      <c r="B145" s="12">
        <v>132</v>
      </c>
      <c r="C145" s="13">
        <f t="shared" si="7"/>
        <v>51471</v>
      </c>
      <c r="D145" s="13" t="str">
        <f>TEXT(Table423[[#This Row],[Payment Date]],"YYYY")</f>
        <v>2040</v>
      </c>
      <c r="E145" s="14">
        <f t="shared" si="8"/>
        <v>89123.015262529676</v>
      </c>
      <c r="F145" s="14">
        <f t="shared" si="6"/>
        <v>250</v>
      </c>
      <c r="G145" s="14">
        <f>Table423[[#This Row],[Monthly Contribution]]+Table423[[#This Row],[Beginning Balance]]</f>
        <v>89373.015262529676</v>
      </c>
      <c r="H145" s="14">
        <f>Table423[[#This Row],[New Balance]]*($E$8/$E$7)</f>
        <v>744.77512718774733</v>
      </c>
      <c r="I145" s="14">
        <f>Table423[[#This Row],[Beginning Balance]]+Table423[[#This Row],[Monthly Contribution]]+Table423[[#This Row],[Interest Earned]]</f>
        <v>90117.790389717426</v>
      </c>
      <c r="J145" s="14">
        <f>J144+Table423[[#This Row],[Interest Earned]]</f>
        <v>47117.790389717396</v>
      </c>
      <c r="K145" s="30">
        <f>Table423[[#This Row],[Ending Balance]]</f>
        <v>90117.790389717426</v>
      </c>
    </row>
    <row r="146" spans="2:11" x14ac:dyDescent="0.25">
      <c r="B146" s="12">
        <v>133</v>
      </c>
      <c r="C146" s="13">
        <f t="shared" si="7"/>
        <v>51502</v>
      </c>
      <c r="D146" s="13" t="str">
        <f>TEXT(Table423[[#This Row],[Payment Date]],"YYYY")</f>
        <v>2041</v>
      </c>
      <c r="E146" s="14">
        <f t="shared" si="8"/>
        <v>90117.790389717426</v>
      </c>
      <c r="F146" s="14">
        <f t="shared" si="6"/>
        <v>250</v>
      </c>
      <c r="G146" s="14">
        <f>Table423[[#This Row],[Monthly Contribution]]+Table423[[#This Row],[Beginning Balance]]</f>
        <v>90367.790389717426</v>
      </c>
      <c r="H146" s="14">
        <f>Table423[[#This Row],[New Balance]]*($E$8/$E$7)</f>
        <v>753.06491991431187</v>
      </c>
      <c r="I146" s="14">
        <f>Table423[[#This Row],[Beginning Balance]]+Table423[[#This Row],[Monthly Contribution]]+Table423[[#This Row],[Interest Earned]]</f>
        <v>91120.855309631734</v>
      </c>
      <c r="J146" s="14">
        <f>J145+Table423[[#This Row],[Interest Earned]]</f>
        <v>47870.855309631712</v>
      </c>
      <c r="K146" s="30"/>
    </row>
    <row r="147" spans="2:11" x14ac:dyDescent="0.25">
      <c r="B147" s="12">
        <v>134</v>
      </c>
      <c r="C147" s="13">
        <f t="shared" si="7"/>
        <v>51533</v>
      </c>
      <c r="D147" s="13" t="str">
        <f>TEXT(Table423[[#This Row],[Payment Date]],"YYYY")</f>
        <v>2041</v>
      </c>
      <c r="E147" s="14">
        <f t="shared" si="8"/>
        <v>91120.855309631734</v>
      </c>
      <c r="F147" s="14">
        <f t="shared" si="6"/>
        <v>250</v>
      </c>
      <c r="G147" s="14">
        <f>Table423[[#This Row],[Monthly Contribution]]+Table423[[#This Row],[Beginning Balance]]</f>
        <v>91370.855309631734</v>
      </c>
      <c r="H147" s="14">
        <f>Table423[[#This Row],[New Balance]]*($E$8/$E$7)</f>
        <v>761.42379424693115</v>
      </c>
      <c r="I147" s="14">
        <f>Table423[[#This Row],[Beginning Balance]]+Table423[[#This Row],[Monthly Contribution]]+Table423[[#This Row],[Interest Earned]]</f>
        <v>92132.279103878667</v>
      </c>
      <c r="J147" s="14">
        <f>J146+Table423[[#This Row],[Interest Earned]]</f>
        <v>48632.279103878645</v>
      </c>
      <c r="K147" s="30"/>
    </row>
    <row r="148" spans="2:11" x14ac:dyDescent="0.25">
      <c r="B148" s="12">
        <v>135</v>
      </c>
      <c r="C148" s="13">
        <f t="shared" si="7"/>
        <v>51561</v>
      </c>
      <c r="D148" s="13" t="str">
        <f>TEXT(Table423[[#This Row],[Payment Date]],"YYYY")</f>
        <v>2041</v>
      </c>
      <c r="E148" s="14">
        <f t="shared" si="8"/>
        <v>92132.279103878667</v>
      </c>
      <c r="F148" s="14">
        <f t="shared" si="6"/>
        <v>250</v>
      </c>
      <c r="G148" s="14">
        <f>Table423[[#This Row],[Monthly Contribution]]+Table423[[#This Row],[Beginning Balance]]</f>
        <v>92382.279103878667</v>
      </c>
      <c r="H148" s="14">
        <f>Table423[[#This Row],[New Balance]]*($E$8/$E$7)</f>
        <v>769.85232586565553</v>
      </c>
      <c r="I148" s="14">
        <f>Table423[[#This Row],[Beginning Balance]]+Table423[[#This Row],[Monthly Contribution]]+Table423[[#This Row],[Interest Earned]]</f>
        <v>93152.131429744317</v>
      </c>
      <c r="J148" s="14">
        <f>J147+Table423[[#This Row],[Interest Earned]]</f>
        <v>49402.131429744302</v>
      </c>
      <c r="K148" s="30"/>
    </row>
    <row r="149" spans="2:11" x14ac:dyDescent="0.25">
      <c r="B149" s="12">
        <v>136</v>
      </c>
      <c r="C149" s="13">
        <f t="shared" si="7"/>
        <v>51592</v>
      </c>
      <c r="D149" s="13" t="str">
        <f>TEXT(Table423[[#This Row],[Payment Date]],"YYYY")</f>
        <v>2041</v>
      </c>
      <c r="E149" s="14">
        <f t="shared" si="8"/>
        <v>93152.131429744317</v>
      </c>
      <c r="F149" s="14">
        <f t="shared" si="6"/>
        <v>250</v>
      </c>
      <c r="G149" s="14">
        <f>Table423[[#This Row],[Monthly Contribution]]+Table423[[#This Row],[Beginning Balance]]</f>
        <v>93402.131429744317</v>
      </c>
      <c r="H149" s="14">
        <f>Table423[[#This Row],[New Balance]]*($E$8/$E$7)</f>
        <v>778.35109524786935</v>
      </c>
      <c r="I149" s="14">
        <f>Table423[[#This Row],[Beginning Balance]]+Table423[[#This Row],[Monthly Contribution]]+Table423[[#This Row],[Interest Earned]]</f>
        <v>94180.482524992185</v>
      </c>
      <c r="J149" s="14">
        <f>J148+Table423[[#This Row],[Interest Earned]]</f>
        <v>50180.482524992171</v>
      </c>
      <c r="K149" s="30"/>
    </row>
    <row r="150" spans="2:11" x14ac:dyDescent="0.25">
      <c r="B150" s="12">
        <v>137</v>
      </c>
      <c r="C150" s="13">
        <f t="shared" si="7"/>
        <v>51622</v>
      </c>
      <c r="D150" s="13" t="str">
        <f>TEXT(Table423[[#This Row],[Payment Date]],"YYYY")</f>
        <v>2041</v>
      </c>
      <c r="E150" s="14">
        <f t="shared" si="8"/>
        <v>94180.482524992185</v>
      </c>
      <c r="F150" s="14">
        <f t="shared" si="6"/>
        <v>250</v>
      </c>
      <c r="G150" s="14">
        <f>Table423[[#This Row],[Monthly Contribution]]+Table423[[#This Row],[Beginning Balance]]</f>
        <v>94430.482524992185</v>
      </c>
      <c r="H150" s="14">
        <f>Table423[[#This Row],[New Balance]]*($E$8/$E$7)</f>
        <v>786.92068770826825</v>
      </c>
      <c r="I150" s="14">
        <f>Table423[[#This Row],[Beginning Balance]]+Table423[[#This Row],[Monthly Contribution]]+Table423[[#This Row],[Interest Earned]]</f>
        <v>95217.403212700447</v>
      </c>
      <c r="J150" s="14">
        <f>J149+Table423[[#This Row],[Interest Earned]]</f>
        <v>50967.403212700439</v>
      </c>
      <c r="K150" s="30"/>
    </row>
    <row r="151" spans="2:11" x14ac:dyDescent="0.25">
      <c r="B151" s="12">
        <v>138</v>
      </c>
      <c r="C151" s="13">
        <f t="shared" si="7"/>
        <v>51653</v>
      </c>
      <c r="D151" s="13" t="str">
        <f>TEXT(Table423[[#This Row],[Payment Date]],"YYYY")</f>
        <v>2041</v>
      </c>
      <c r="E151" s="14">
        <f t="shared" si="8"/>
        <v>95217.403212700447</v>
      </c>
      <c r="F151" s="14">
        <f t="shared" si="6"/>
        <v>250</v>
      </c>
      <c r="G151" s="14">
        <f>Table423[[#This Row],[Monthly Contribution]]+Table423[[#This Row],[Beginning Balance]]</f>
        <v>95467.403212700447</v>
      </c>
      <c r="H151" s="14">
        <f>Table423[[#This Row],[New Balance]]*($E$8/$E$7)</f>
        <v>795.56169343917043</v>
      </c>
      <c r="I151" s="14">
        <f>Table423[[#This Row],[Beginning Balance]]+Table423[[#This Row],[Monthly Contribution]]+Table423[[#This Row],[Interest Earned]]</f>
        <v>96262.964906139619</v>
      </c>
      <c r="J151" s="14">
        <f>J150+Table423[[#This Row],[Interest Earned]]</f>
        <v>51762.964906139612</v>
      </c>
      <c r="K151" s="30"/>
    </row>
    <row r="152" spans="2:11" x14ac:dyDescent="0.25">
      <c r="B152" s="12">
        <v>139</v>
      </c>
      <c r="C152" s="13">
        <f t="shared" si="7"/>
        <v>51683</v>
      </c>
      <c r="D152" s="13" t="str">
        <f>TEXT(Table423[[#This Row],[Payment Date]],"YYYY")</f>
        <v>2041</v>
      </c>
      <c r="E152" s="14">
        <f t="shared" si="8"/>
        <v>96262.964906139619</v>
      </c>
      <c r="F152" s="14">
        <f t="shared" si="6"/>
        <v>250</v>
      </c>
      <c r="G152" s="14">
        <f>Table423[[#This Row],[Monthly Contribution]]+Table423[[#This Row],[Beginning Balance]]</f>
        <v>96512.964906139619</v>
      </c>
      <c r="H152" s="14">
        <f>Table423[[#This Row],[New Balance]]*($E$8/$E$7)</f>
        <v>804.27470755116349</v>
      </c>
      <c r="I152" s="14">
        <f>Table423[[#This Row],[Beginning Balance]]+Table423[[#This Row],[Monthly Contribution]]+Table423[[#This Row],[Interest Earned]]</f>
        <v>97317.239613690777</v>
      </c>
      <c r="J152" s="14">
        <f>J151+Table423[[#This Row],[Interest Earned]]</f>
        <v>52567.239613690777</v>
      </c>
      <c r="K152" s="30"/>
    </row>
    <row r="153" spans="2:11" x14ac:dyDescent="0.25">
      <c r="B153" s="12">
        <v>140</v>
      </c>
      <c r="C153" s="13">
        <f t="shared" si="7"/>
        <v>51714</v>
      </c>
      <c r="D153" s="13" t="str">
        <f>TEXT(Table423[[#This Row],[Payment Date]],"YYYY")</f>
        <v>2041</v>
      </c>
      <c r="E153" s="14">
        <f t="shared" si="8"/>
        <v>97317.239613690777</v>
      </c>
      <c r="F153" s="14">
        <f t="shared" si="6"/>
        <v>250</v>
      </c>
      <c r="G153" s="14">
        <f>Table423[[#This Row],[Monthly Contribution]]+Table423[[#This Row],[Beginning Balance]]</f>
        <v>97567.239613690777</v>
      </c>
      <c r="H153" s="14">
        <f>Table423[[#This Row],[New Balance]]*($E$8/$E$7)</f>
        <v>813.06033011408977</v>
      </c>
      <c r="I153" s="14">
        <f>Table423[[#This Row],[Beginning Balance]]+Table423[[#This Row],[Monthly Contribution]]+Table423[[#This Row],[Interest Earned]]</f>
        <v>98380.299943804872</v>
      </c>
      <c r="J153" s="14">
        <f>J152+Table423[[#This Row],[Interest Earned]]</f>
        <v>53380.299943804865</v>
      </c>
      <c r="K153" s="30"/>
    </row>
    <row r="154" spans="2:11" x14ac:dyDescent="0.25">
      <c r="B154" s="12">
        <v>141</v>
      </c>
      <c r="C154" s="13">
        <f t="shared" si="7"/>
        <v>51745</v>
      </c>
      <c r="D154" s="13" t="str">
        <f>TEXT(Table423[[#This Row],[Payment Date]],"YYYY")</f>
        <v>2041</v>
      </c>
      <c r="E154" s="14">
        <f t="shared" si="8"/>
        <v>98380.299943804872</v>
      </c>
      <c r="F154" s="14">
        <f t="shared" si="6"/>
        <v>250</v>
      </c>
      <c r="G154" s="14">
        <f>Table423[[#This Row],[Monthly Contribution]]+Table423[[#This Row],[Beginning Balance]]</f>
        <v>98630.299943804872</v>
      </c>
      <c r="H154" s="14">
        <f>Table423[[#This Row],[New Balance]]*($E$8/$E$7)</f>
        <v>821.91916619837389</v>
      </c>
      <c r="I154" s="14">
        <f>Table423[[#This Row],[Beginning Balance]]+Table423[[#This Row],[Monthly Contribution]]+Table423[[#This Row],[Interest Earned]]</f>
        <v>99452.219110003251</v>
      </c>
      <c r="J154" s="14">
        <f>J153+Table423[[#This Row],[Interest Earned]]</f>
        <v>54202.219110003236</v>
      </c>
      <c r="K154" s="30"/>
    </row>
    <row r="155" spans="2:11" x14ac:dyDescent="0.25">
      <c r="B155" s="12">
        <v>142</v>
      </c>
      <c r="C155" s="13">
        <f t="shared" si="7"/>
        <v>51775</v>
      </c>
      <c r="D155" s="13" t="str">
        <f>TEXT(Table423[[#This Row],[Payment Date]],"YYYY")</f>
        <v>2041</v>
      </c>
      <c r="E155" s="14">
        <f t="shared" si="8"/>
        <v>99452.219110003251</v>
      </c>
      <c r="F155" s="14">
        <f t="shared" si="6"/>
        <v>250</v>
      </c>
      <c r="G155" s="14">
        <f>Table423[[#This Row],[Monthly Contribution]]+Table423[[#This Row],[Beginning Balance]]</f>
        <v>99702.219110003251</v>
      </c>
      <c r="H155" s="14">
        <f>Table423[[#This Row],[New Balance]]*($E$8/$E$7)</f>
        <v>830.85182591669377</v>
      </c>
      <c r="I155" s="14">
        <f>Table423[[#This Row],[Beginning Balance]]+Table423[[#This Row],[Monthly Contribution]]+Table423[[#This Row],[Interest Earned]]</f>
        <v>100533.07093591994</v>
      </c>
      <c r="J155" s="14">
        <f>J154+Table423[[#This Row],[Interest Earned]]</f>
        <v>55033.070935919932</v>
      </c>
      <c r="K155" s="30"/>
    </row>
    <row r="156" spans="2:11" x14ac:dyDescent="0.25">
      <c r="B156" s="12">
        <v>143</v>
      </c>
      <c r="C156" s="13">
        <f t="shared" si="7"/>
        <v>51806</v>
      </c>
      <c r="D156" s="13" t="str">
        <f>TEXT(Table423[[#This Row],[Payment Date]],"YYYY")</f>
        <v>2041</v>
      </c>
      <c r="E156" s="14">
        <f t="shared" si="8"/>
        <v>100533.07093591994</v>
      </c>
      <c r="F156" s="14">
        <f t="shared" si="6"/>
        <v>250</v>
      </c>
      <c r="G156" s="14">
        <f>Table423[[#This Row],[Monthly Contribution]]+Table423[[#This Row],[Beginning Balance]]</f>
        <v>100783.07093591994</v>
      </c>
      <c r="H156" s="14">
        <f>Table423[[#This Row],[New Balance]]*($E$8/$E$7)</f>
        <v>839.85892446599951</v>
      </c>
      <c r="I156" s="14">
        <f>Table423[[#This Row],[Beginning Balance]]+Table423[[#This Row],[Monthly Contribution]]+Table423[[#This Row],[Interest Earned]]</f>
        <v>101622.92986038594</v>
      </c>
      <c r="J156" s="14">
        <f>J155+Table423[[#This Row],[Interest Earned]]</f>
        <v>55872.929860385928</v>
      </c>
      <c r="K156" s="30"/>
    </row>
    <row r="157" spans="2:11" x14ac:dyDescent="0.25">
      <c r="B157" s="12">
        <v>144</v>
      </c>
      <c r="C157" s="13">
        <f t="shared" si="7"/>
        <v>51836</v>
      </c>
      <c r="D157" s="13" t="str">
        <f>TEXT(Table423[[#This Row],[Payment Date]],"YYYY")</f>
        <v>2041</v>
      </c>
      <c r="E157" s="14">
        <f t="shared" si="8"/>
        <v>101622.92986038594</v>
      </c>
      <c r="F157" s="14">
        <f t="shared" si="6"/>
        <v>250</v>
      </c>
      <c r="G157" s="14">
        <f>Table423[[#This Row],[Monthly Contribution]]+Table423[[#This Row],[Beginning Balance]]</f>
        <v>101872.92986038594</v>
      </c>
      <c r="H157" s="14">
        <f>Table423[[#This Row],[New Balance]]*($E$8/$E$7)</f>
        <v>848.94108216988275</v>
      </c>
      <c r="I157" s="14">
        <f>Table423[[#This Row],[Beginning Balance]]+Table423[[#This Row],[Monthly Contribution]]+Table423[[#This Row],[Interest Earned]]</f>
        <v>102721.87094255582</v>
      </c>
      <c r="J157" s="14">
        <f>J156+Table423[[#This Row],[Interest Earned]]</f>
        <v>56721.870942555812</v>
      </c>
      <c r="K157" s="30">
        <f>Table423[[#This Row],[Ending Balance]]</f>
        <v>102721.87094255582</v>
      </c>
    </row>
    <row r="158" spans="2:11" x14ac:dyDescent="0.25">
      <c r="B158" s="12">
        <v>145</v>
      </c>
      <c r="C158" s="13">
        <f t="shared" si="7"/>
        <v>51867</v>
      </c>
      <c r="D158" s="13" t="str">
        <f>TEXT(Table423[[#This Row],[Payment Date]],"YYYY")</f>
        <v>2042</v>
      </c>
      <c r="E158" s="14">
        <f t="shared" si="8"/>
        <v>102721.87094255582</v>
      </c>
      <c r="F158" s="14">
        <f t="shared" si="6"/>
        <v>250</v>
      </c>
      <c r="G158" s="14">
        <f>Table423[[#This Row],[Monthly Contribution]]+Table423[[#This Row],[Beginning Balance]]</f>
        <v>102971.87094255582</v>
      </c>
      <c r="H158" s="14">
        <f>Table423[[#This Row],[New Balance]]*($E$8/$E$7)</f>
        <v>858.0989245212985</v>
      </c>
      <c r="I158" s="14">
        <f>Table423[[#This Row],[Beginning Balance]]+Table423[[#This Row],[Monthly Contribution]]+Table423[[#This Row],[Interest Earned]]</f>
        <v>103829.96986707712</v>
      </c>
      <c r="J158" s="14">
        <f>J157+Table423[[#This Row],[Interest Earned]]</f>
        <v>57579.96986707711</v>
      </c>
      <c r="K158" s="30"/>
    </row>
    <row r="159" spans="2:11" x14ac:dyDescent="0.25">
      <c r="B159" s="12">
        <v>146</v>
      </c>
      <c r="C159" s="13">
        <f t="shared" si="7"/>
        <v>51898</v>
      </c>
      <c r="D159" s="13" t="str">
        <f>TEXT(Table423[[#This Row],[Payment Date]],"YYYY")</f>
        <v>2042</v>
      </c>
      <c r="E159" s="14">
        <f t="shared" si="8"/>
        <v>103829.96986707712</v>
      </c>
      <c r="F159" s="14">
        <f t="shared" si="6"/>
        <v>250</v>
      </c>
      <c r="G159" s="14">
        <f>Table423[[#This Row],[Monthly Contribution]]+Table423[[#This Row],[Beginning Balance]]</f>
        <v>104079.96986707712</v>
      </c>
      <c r="H159" s="14">
        <f>Table423[[#This Row],[New Balance]]*($E$8/$E$7)</f>
        <v>867.33308222564267</v>
      </c>
      <c r="I159" s="14">
        <f>Table423[[#This Row],[Beginning Balance]]+Table423[[#This Row],[Monthly Contribution]]+Table423[[#This Row],[Interest Earned]]</f>
        <v>104947.30294930276</v>
      </c>
      <c r="J159" s="14">
        <f>J158+Table423[[#This Row],[Interest Earned]]</f>
        <v>58447.30294930275</v>
      </c>
      <c r="K159" s="30"/>
    </row>
    <row r="160" spans="2:11" x14ac:dyDescent="0.25">
      <c r="B160" s="12">
        <v>147</v>
      </c>
      <c r="C160" s="13">
        <f t="shared" si="7"/>
        <v>51926</v>
      </c>
      <c r="D160" s="13" t="str">
        <f>TEXT(Table423[[#This Row],[Payment Date]],"YYYY")</f>
        <v>2042</v>
      </c>
      <c r="E160" s="14">
        <f t="shared" si="8"/>
        <v>104947.30294930276</v>
      </c>
      <c r="F160" s="14">
        <f t="shared" si="6"/>
        <v>250</v>
      </c>
      <c r="G160" s="14">
        <f>Table423[[#This Row],[Monthly Contribution]]+Table423[[#This Row],[Beginning Balance]]</f>
        <v>105197.30294930276</v>
      </c>
      <c r="H160" s="14">
        <f>Table423[[#This Row],[New Balance]]*($E$8/$E$7)</f>
        <v>876.64419124418964</v>
      </c>
      <c r="I160" s="14">
        <f>Table423[[#This Row],[Beginning Balance]]+Table423[[#This Row],[Monthly Contribution]]+Table423[[#This Row],[Interest Earned]]</f>
        <v>106073.94714054695</v>
      </c>
      <c r="J160" s="14">
        <f>J159+Table423[[#This Row],[Interest Earned]]</f>
        <v>59323.947140546938</v>
      </c>
      <c r="K160" s="30"/>
    </row>
    <row r="161" spans="2:11" x14ac:dyDescent="0.25">
      <c r="B161" s="12">
        <v>148</v>
      </c>
      <c r="C161" s="13">
        <f t="shared" si="7"/>
        <v>51957</v>
      </c>
      <c r="D161" s="13" t="str">
        <f>TEXT(Table423[[#This Row],[Payment Date]],"YYYY")</f>
        <v>2042</v>
      </c>
      <c r="E161" s="14">
        <f t="shared" si="8"/>
        <v>106073.94714054695</v>
      </c>
      <c r="F161" s="14">
        <f t="shared" si="6"/>
        <v>250</v>
      </c>
      <c r="G161" s="14">
        <f>Table423[[#This Row],[Monthly Contribution]]+Table423[[#This Row],[Beginning Balance]]</f>
        <v>106323.94714054695</v>
      </c>
      <c r="H161" s="14">
        <f>Table423[[#This Row],[New Balance]]*($E$8/$E$7)</f>
        <v>886.03289283789127</v>
      </c>
      <c r="I161" s="14">
        <f>Table423[[#This Row],[Beginning Balance]]+Table423[[#This Row],[Monthly Contribution]]+Table423[[#This Row],[Interest Earned]]</f>
        <v>107209.98003338484</v>
      </c>
      <c r="J161" s="14">
        <f>J160+Table423[[#This Row],[Interest Earned]]</f>
        <v>60209.980033384825</v>
      </c>
      <c r="K161" s="30"/>
    </row>
    <row r="162" spans="2:11" x14ac:dyDescent="0.25">
      <c r="B162" s="12">
        <v>149</v>
      </c>
      <c r="C162" s="13">
        <f t="shared" si="7"/>
        <v>51987</v>
      </c>
      <c r="D162" s="13" t="str">
        <f>TEXT(Table423[[#This Row],[Payment Date]],"YYYY")</f>
        <v>2042</v>
      </c>
      <c r="E162" s="14">
        <f t="shared" si="8"/>
        <v>107209.98003338484</v>
      </c>
      <c r="F162" s="14">
        <f t="shared" si="6"/>
        <v>250</v>
      </c>
      <c r="G162" s="14">
        <f>Table423[[#This Row],[Monthly Contribution]]+Table423[[#This Row],[Beginning Balance]]</f>
        <v>107459.98003338484</v>
      </c>
      <c r="H162" s="14">
        <f>Table423[[#This Row],[New Balance]]*($E$8/$E$7)</f>
        <v>895.49983361154034</v>
      </c>
      <c r="I162" s="14">
        <f>Table423[[#This Row],[Beginning Balance]]+Table423[[#This Row],[Monthly Contribution]]+Table423[[#This Row],[Interest Earned]]</f>
        <v>108355.47986699638</v>
      </c>
      <c r="J162" s="14">
        <f>J161+Table423[[#This Row],[Interest Earned]]</f>
        <v>61105.479866996364</v>
      </c>
      <c r="K162" s="30"/>
    </row>
    <row r="163" spans="2:11" x14ac:dyDescent="0.25">
      <c r="B163" s="12">
        <v>150</v>
      </c>
      <c r="C163" s="13">
        <f t="shared" si="7"/>
        <v>52018</v>
      </c>
      <c r="D163" s="13" t="str">
        <f>TEXT(Table423[[#This Row],[Payment Date]],"YYYY")</f>
        <v>2042</v>
      </c>
      <c r="E163" s="14">
        <f t="shared" si="8"/>
        <v>108355.47986699638</v>
      </c>
      <c r="F163" s="14">
        <f t="shared" si="6"/>
        <v>250</v>
      </c>
      <c r="G163" s="14">
        <f>Table423[[#This Row],[Monthly Contribution]]+Table423[[#This Row],[Beginning Balance]]</f>
        <v>108605.47986699638</v>
      </c>
      <c r="H163" s="14">
        <f>Table423[[#This Row],[New Balance]]*($E$8/$E$7)</f>
        <v>905.04566555830309</v>
      </c>
      <c r="I163" s="14">
        <f>Table423[[#This Row],[Beginning Balance]]+Table423[[#This Row],[Monthly Contribution]]+Table423[[#This Row],[Interest Earned]]</f>
        <v>109510.52553255468</v>
      </c>
      <c r="J163" s="14">
        <f>J162+Table423[[#This Row],[Interest Earned]]</f>
        <v>62010.525532554668</v>
      </c>
      <c r="K163" s="30"/>
    </row>
    <row r="164" spans="2:11" x14ac:dyDescent="0.25">
      <c r="B164" s="12">
        <v>151</v>
      </c>
      <c r="C164" s="13">
        <f t="shared" si="7"/>
        <v>52048</v>
      </c>
      <c r="D164" s="13" t="str">
        <f>TEXT(Table423[[#This Row],[Payment Date]],"YYYY")</f>
        <v>2042</v>
      </c>
      <c r="E164" s="14">
        <f t="shared" si="8"/>
        <v>109510.52553255468</v>
      </c>
      <c r="F164" s="14">
        <f t="shared" si="6"/>
        <v>250</v>
      </c>
      <c r="G164" s="14">
        <f>Table423[[#This Row],[Monthly Contribution]]+Table423[[#This Row],[Beginning Balance]]</f>
        <v>109760.52553255468</v>
      </c>
      <c r="H164" s="14">
        <f>Table423[[#This Row],[New Balance]]*($E$8/$E$7)</f>
        <v>914.67104610462229</v>
      </c>
      <c r="I164" s="14">
        <f>Table423[[#This Row],[Beginning Balance]]+Table423[[#This Row],[Monthly Contribution]]+Table423[[#This Row],[Interest Earned]]</f>
        <v>110675.19657865929</v>
      </c>
      <c r="J164" s="14">
        <f>J163+Table423[[#This Row],[Interest Earned]]</f>
        <v>62925.196578659292</v>
      </c>
      <c r="K164" s="30"/>
    </row>
    <row r="165" spans="2:11" x14ac:dyDescent="0.25">
      <c r="B165" s="12">
        <v>152</v>
      </c>
      <c r="C165" s="13">
        <f t="shared" si="7"/>
        <v>52079</v>
      </c>
      <c r="D165" s="13" t="str">
        <f>TEXT(Table423[[#This Row],[Payment Date]],"YYYY")</f>
        <v>2042</v>
      </c>
      <c r="E165" s="14">
        <f t="shared" si="8"/>
        <v>110675.19657865929</v>
      </c>
      <c r="F165" s="14">
        <f t="shared" si="6"/>
        <v>250</v>
      </c>
      <c r="G165" s="14">
        <f>Table423[[#This Row],[Monthly Contribution]]+Table423[[#This Row],[Beginning Balance]]</f>
        <v>110925.19657865929</v>
      </c>
      <c r="H165" s="14">
        <f>Table423[[#This Row],[New Balance]]*($E$8/$E$7)</f>
        <v>924.37663815549411</v>
      </c>
      <c r="I165" s="14">
        <f>Table423[[#This Row],[Beginning Balance]]+Table423[[#This Row],[Monthly Contribution]]+Table423[[#This Row],[Interest Earned]]</f>
        <v>111849.57321681478</v>
      </c>
      <c r="J165" s="14">
        <f>J164+Table423[[#This Row],[Interest Earned]]</f>
        <v>63849.573216814788</v>
      </c>
      <c r="K165" s="30"/>
    </row>
    <row r="166" spans="2:11" x14ac:dyDescent="0.25">
      <c r="B166" s="12">
        <v>153</v>
      </c>
      <c r="C166" s="13">
        <f t="shared" si="7"/>
        <v>52110</v>
      </c>
      <c r="D166" s="13" t="str">
        <f>TEXT(Table423[[#This Row],[Payment Date]],"YYYY")</f>
        <v>2042</v>
      </c>
      <c r="E166" s="14">
        <f t="shared" si="8"/>
        <v>111849.57321681478</v>
      </c>
      <c r="F166" s="14">
        <f t="shared" si="6"/>
        <v>250</v>
      </c>
      <c r="G166" s="14">
        <f>Table423[[#This Row],[Monthly Contribution]]+Table423[[#This Row],[Beginning Balance]]</f>
        <v>112099.57321681478</v>
      </c>
      <c r="H166" s="14">
        <f>Table423[[#This Row],[New Balance]]*($E$8/$E$7)</f>
        <v>934.16311014012319</v>
      </c>
      <c r="I166" s="14">
        <f>Table423[[#This Row],[Beginning Balance]]+Table423[[#This Row],[Monthly Contribution]]+Table423[[#This Row],[Interest Earned]]</f>
        <v>113033.73632695491</v>
      </c>
      <c r="J166" s="14">
        <f>J165+Table423[[#This Row],[Interest Earned]]</f>
        <v>64783.73632695491</v>
      </c>
      <c r="K166" s="30"/>
    </row>
    <row r="167" spans="2:11" x14ac:dyDescent="0.25">
      <c r="B167" s="12">
        <v>154</v>
      </c>
      <c r="C167" s="13">
        <f t="shared" si="7"/>
        <v>52140</v>
      </c>
      <c r="D167" s="13" t="str">
        <f>TEXT(Table423[[#This Row],[Payment Date]],"YYYY")</f>
        <v>2042</v>
      </c>
      <c r="E167" s="14">
        <f t="shared" si="8"/>
        <v>113033.73632695491</v>
      </c>
      <c r="F167" s="14">
        <f t="shared" si="6"/>
        <v>250</v>
      </c>
      <c r="G167" s="14">
        <f>Table423[[#This Row],[Monthly Contribution]]+Table423[[#This Row],[Beginning Balance]]</f>
        <v>113283.73632695491</v>
      </c>
      <c r="H167" s="14">
        <f>Table423[[#This Row],[New Balance]]*($E$8/$E$7)</f>
        <v>944.03113605795761</v>
      </c>
      <c r="I167" s="14">
        <f>Table423[[#This Row],[Beginning Balance]]+Table423[[#This Row],[Monthly Contribution]]+Table423[[#This Row],[Interest Earned]]</f>
        <v>114227.76746301286</v>
      </c>
      <c r="J167" s="14">
        <f>J166+Table423[[#This Row],[Interest Earned]]</f>
        <v>65727.76746301286</v>
      </c>
      <c r="K167" s="30"/>
    </row>
    <row r="168" spans="2:11" x14ac:dyDescent="0.25">
      <c r="B168" s="12">
        <v>155</v>
      </c>
      <c r="C168" s="13">
        <f t="shared" si="7"/>
        <v>52171</v>
      </c>
      <c r="D168" s="13" t="str">
        <f>TEXT(Table423[[#This Row],[Payment Date]],"YYYY")</f>
        <v>2042</v>
      </c>
      <c r="E168" s="14">
        <f t="shared" si="8"/>
        <v>114227.76746301286</v>
      </c>
      <c r="F168" s="14">
        <f t="shared" si="6"/>
        <v>250</v>
      </c>
      <c r="G168" s="14">
        <f>Table423[[#This Row],[Monthly Contribution]]+Table423[[#This Row],[Beginning Balance]]</f>
        <v>114477.76746301286</v>
      </c>
      <c r="H168" s="14">
        <f>Table423[[#This Row],[New Balance]]*($E$8/$E$7)</f>
        <v>953.98139552510713</v>
      </c>
      <c r="I168" s="14">
        <f>Table423[[#This Row],[Beginning Balance]]+Table423[[#This Row],[Monthly Contribution]]+Table423[[#This Row],[Interest Earned]]</f>
        <v>115431.74885853796</v>
      </c>
      <c r="J168" s="14">
        <f>J167+Table423[[#This Row],[Interest Earned]]</f>
        <v>66681.748858537961</v>
      </c>
      <c r="K168" s="30"/>
    </row>
    <row r="169" spans="2:11" x14ac:dyDescent="0.25">
      <c r="B169" s="12">
        <v>156</v>
      </c>
      <c r="C169" s="13">
        <f t="shared" si="7"/>
        <v>52201</v>
      </c>
      <c r="D169" s="13" t="str">
        <f>TEXT(Table423[[#This Row],[Payment Date]],"YYYY")</f>
        <v>2042</v>
      </c>
      <c r="E169" s="14">
        <f t="shared" si="8"/>
        <v>115431.74885853796</v>
      </c>
      <c r="F169" s="14">
        <f t="shared" si="6"/>
        <v>250</v>
      </c>
      <c r="G169" s="14">
        <f>Table423[[#This Row],[Monthly Contribution]]+Table423[[#This Row],[Beginning Balance]]</f>
        <v>115681.74885853796</v>
      </c>
      <c r="H169" s="14">
        <f>Table423[[#This Row],[New Balance]]*($E$8/$E$7)</f>
        <v>964.01457382114961</v>
      </c>
      <c r="I169" s="14">
        <f>Table423[[#This Row],[Beginning Balance]]+Table423[[#This Row],[Monthly Contribution]]+Table423[[#This Row],[Interest Earned]]</f>
        <v>116645.7634323591</v>
      </c>
      <c r="J169" s="14">
        <f>J168+Table423[[#This Row],[Interest Earned]]</f>
        <v>67645.763432359105</v>
      </c>
      <c r="K169" s="30">
        <f>Table423[[#This Row],[Ending Balance]]</f>
        <v>116645.7634323591</v>
      </c>
    </row>
    <row r="170" spans="2:11" x14ac:dyDescent="0.25">
      <c r="B170" s="12">
        <v>157</v>
      </c>
      <c r="C170" s="13">
        <f t="shared" si="7"/>
        <v>52232</v>
      </c>
      <c r="D170" s="13" t="str">
        <f>TEXT(Table423[[#This Row],[Payment Date]],"YYYY")</f>
        <v>2043</v>
      </c>
      <c r="E170" s="14">
        <f t="shared" si="8"/>
        <v>116645.7634323591</v>
      </c>
      <c r="F170" s="14">
        <f t="shared" si="6"/>
        <v>250</v>
      </c>
      <c r="G170" s="14">
        <f>Table423[[#This Row],[Monthly Contribution]]+Table423[[#This Row],[Beginning Balance]]</f>
        <v>116895.7634323591</v>
      </c>
      <c r="H170" s="14">
        <f>Table423[[#This Row],[New Balance]]*($E$8/$E$7)</f>
        <v>974.1313619363259</v>
      </c>
      <c r="I170" s="14">
        <f>Table423[[#This Row],[Beginning Balance]]+Table423[[#This Row],[Monthly Contribution]]+Table423[[#This Row],[Interest Earned]]</f>
        <v>117869.89479429543</v>
      </c>
      <c r="J170" s="14">
        <f>J169+Table423[[#This Row],[Interest Earned]]</f>
        <v>68619.894794295426</v>
      </c>
      <c r="K170" s="30"/>
    </row>
    <row r="171" spans="2:11" x14ac:dyDescent="0.25">
      <c r="B171" s="12">
        <v>158</v>
      </c>
      <c r="C171" s="13">
        <f t="shared" si="7"/>
        <v>52263</v>
      </c>
      <c r="D171" s="13" t="str">
        <f>TEXT(Table423[[#This Row],[Payment Date]],"YYYY")</f>
        <v>2043</v>
      </c>
      <c r="E171" s="14">
        <f t="shared" si="8"/>
        <v>117869.89479429543</v>
      </c>
      <c r="F171" s="14">
        <f t="shared" si="6"/>
        <v>250</v>
      </c>
      <c r="G171" s="14">
        <f>Table423[[#This Row],[Monthly Contribution]]+Table423[[#This Row],[Beginning Balance]]</f>
        <v>118119.89479429543</v>
      </c>
      <c r="H171" s="14">
        <f>Table423[[#This Row],[New Balance]]*($E$8/$E$7)</f>
        <v>984.33245661912849</v>
      </c>
      <c r="I171" s="14">
        <f>Table423[[#This Row],[Beginning Balance]]+Table423[[#This Row],[Monthly Contribution]]+Table423[[#This Row],[Interest Earned]]</f>
        <v>119104.22725091456</v>
      </c>
      <c r="J171" s="14">
        <f>J170+Table423[[#This Row],[Interest Earned]]</f>
        <v>69604.227250914555</v>
      </c>
      <c r="K171" s="30"/>
    </row>
    <row r="172" spans="2:11" x14ac:dyDescent="0.25">
      <c r="B172" s="12">
        <v>159</v>
      </c>
      <c r="C172" s="13">
        <f t="shared" si="7"/>
        <v>52291</v>
      </c>
      <c r="D172" s="13" t="str">
        <f>TEXT(Table423[[#This Row],[Payment Date]],"YYYY")</f>
        <v>2043</v>
      </c>
      <c r="E172" s="14">
        <f t="shared" si="8"/>
        <v>119104.22725091456</v>
      </c>
      <c r="F172" s="14">
        <f t="shared" si="6"/>
        <v>250</v>
      </c>
      <c r="G172" s="14">
        <f>Table423[[#This Row],[Monthly Contribution]]+Table423[[#This Row],[Beginning Balance]]</f>
        <v>119354.22725091456</v>
      </c>
      <c r="H172" s="14">
        <f>Table423[[#This Row],[New Balance]]*($E$8/$E$7)</f>
        <v>994.61856042428792</v>
      </c>
      <c r="I172" s="14">
        <f>Table423[[#This Row],[Beginning Balance]]+Table423[[#This Row],[Monthly Contribution]]+Table423[[#This Row],[Interest Earned]]</f>
        <v>120348.84581133885</v>
      </c>
      <c r="J172" s="14">
        <f>J171+Table423[[#This Row],[Interest Earned]]</f>
        <v>70598.845811338848</v>
      </c>
      <c r="K172" s="30"/>
    </row>
    <row r="173" spans="2:11" x14ac:dyDescent="0.25">
      <c r="B173" s="12">
        <v>160</v>
      </c>
      <c r="C173" s="13">
        <f t="shared" si="7"/>
        <v>52322</v>
      </c>
      <c r="D173" s="13" t="str">
        <f>TEXT(Table423[[#This Row],[Payment Date]],"YYYY")</f>
        <v>2043</v>
      </c>
      <c r="E173" s="14">
        <f t="shared" si="8"/>
        <v>120348.84581133885</v>
      </c>
      <c r="F173" s="14">
        <f t="shared" si="6"/>
        <v>250</v>
      </c>
      <c r="G173" s="14">
        <f>Table423[[#This Row],[Monthly Contribution]]+Table423[[#This Row],[Beginning Balance]]</f>
        <v>120598.84581133885</v>
      </c>
      <c r="H173" s="14">
        <f>Table423[[#This Row],[New Balance]]*($E$8/$E$7)</f>
        <v>1004.9903817611571</v>
      </c>
      <c r="I173" s="14">
        <f>Table423[[#This Row],[Beginning Balance]]+Table423[[#This Row],[Monthly Contribution]]+Table423[[#This Row],[Interest Earned]]</f>
        <v>121603.83619310001</v>
      </c>
      <c r="J173" s="14">
        <f>J172+Table423[[#This Row],[Interest Earned]]</f>
        <v>71603.836193100011</v>
      </c>
      <c r="K173" s="30"/>
    </row>
    <row r="174" spans="2:11" x14ac:dyDescent="0.25">
      <c r="B174" s="12">
        <v>161</v>
      </c>
      <c r="C174" s="13">
        <f t="shared" si="7"/>
        <v>52352</v>
      </c>
      <c r="D174" s="13" t="str">
        <f>TEXT(Table423[[#This Row],[Payment Date]],"YYYY")</f>
        <v>2043</v>
      </c>
      <c r="E174" s="14">
        <f t="shared" si="8"/>
        <v>121603.83619310001</v>
      </c>
      <c r="F174" s="14">
        <f t="shared" si="6"/>
        <v>250</v>
      </c>
      <c r="G174" s="14">
        <f>Table423[[#This Row],[Monthly Contribution]]+Table423[[#This Row],[Beginning Balance]]</f>
        <v>121853.83619310001</v>
      </c>
      <c r="H174" s="14">
        <f>Table423[[#This Row],[New Balance]]*($E$8/$E$7)</f>
        <v>1015.4486349425001</v>
      </c>
      <c r="I174" s="14">
        <f>Table423[[#This Row],[Beginning Balance]]+Table423[[#This Row],[Monthly Contribution]]+Table423[[#This Row],[Interest Earned]]</f>
        <v>122869.28482804251</v>
      </c>
      <c r="J174" s="14">
        <f>J173+Table423[[#This Row],[Interest Earned]]</f>
        <v>72619.28482804251</v>
      </c>
      <c r="K174" s="30"/>
    </row>
    <row r="175" spans="2:11" x14ac:dyDescent="0.25">
      <c r="B175" s="12">
        <v>162</v>
      </c>
      <c r="C175" s="13">
        <f t="shared" si="7"/>
        <v>52383</v>
      </c>
      <c r="D175" s="13" t="str">
        <f>TEXT(Table423[[#This Row],[Payment Date]],"YYYY")</f>
        <v>2043</v>
      </c>
      <c r="E175" s="14">
        <f t="shared" si="8"/>
        <v>122869.28482804251</v>
      </c>
      <c r="F175" s="14">
        <f t="shared" si="6"/>
        <v>250</v>
      </c>
      <c r="G175" s="14">
        <f>Table423[[#This Row],[Monthly Contribution]]+Table423[[#This Row],[Beginning Balance]]</f>
        <v>123119.28482804251</v>
      </c>
      <c r="H175" s="14">
        <f>Table423[[#This Row],[New Balance]]*($E$8/$E$7)</f>
        <v>1025.9940402336877</v>
      </c>
      <c r="I175" s="14">
        <f>Table423[[#This Row],[Beginning Balance]]+Table423[[#This Row],[Monthly Contribution]]+Table423[[#This Row],[Interest Earned]]</f>
        <v>124145.2788682762</v>
      </c>
      <c r="J175" s="14">
        <f>J174+Table423[[#This Row],[Interest Earned]]</f>
        <v>73645.278868276204</v>
      </c>
      <c r="K175" s="30"/>
    </row>
    <row r="176" spans="2:11" x14ac:dyDescent="0.25">
      <c r="B176" s="12">
        <v>163</v>
      </c>
      <c r="C176" s="13">
        <f t="shared" si="7"/>
        <v>52413</v>
      </c>
      <c r="D176" s="13" t="str">
        <f>TEXT(Table423[[#This Row],[Payment Date]],"YYYY")</f>
        <v>2043</v>
      </c>
      <c r="E176" s="14">
        <f t="shared" si="8"/>
        <v>124145.2788682762</v>
      </c>
      <c r="F176" s="14">
        <f t="shared" si="6"/>
        <v>250</v>
      </c>
      <c r="G176" s="14">
        <f>Table423[[#This Row],[Monthly Contribution]]+Table423[[#This Row],[Beginning Balance]]</f>
        <v>124395.2788682762</v>
      </c>
      <c r="H176" s="14">
        <f>Table423[[#This Row],[New Balance]]*($E$8/$E$7)</f>
        <v>1036.6273239023017</v>
      </c>
      <c r="I176" s="14">
        <f>Table423[[#This Row],[Beginning Balance]]+Table423[[#This Row],[Monthly Contribution]]+Table423[[#This Row],[Interest Earned]]</f>
        <v>125431.9061921785</v>
      </c>
      <c r="J176" s="14">
        <f>J175+Table423[[#This Row],[Interest Earned]]</f>
        <v>74681.906192178503</v>
      </c>
      <c r="K176" s="30"/>
    </row>
    <row r="177" spans="2:11" x14ac:dyDescent="0.25">
      <c r="B177" s="12">
        <v>164</v>
      </c>
      <c r="C177" s="13">
        <f t="shared" si="7"/>
        <v>52444</v>
      </c>
      <c r="D177" s="13" t="str">
        <f>TEXT(Table423[[#This Row],[Payment Date]],"YYYY")</f>
        <v>2043</v>
      </c>
      <c r="E177" s="14">
        <f t="shared" si="8"/>
        <v>125431.9061921785</v>
      </c>
      <c r="F177" s="14">
        <f t="shared" si="6"/>
        <v>250</v>
      </c>
      <c r="G177" s="14">
        <f>Table423[[#This Row],[Monthly Contribution]]+Table423[[#This Row],[Beginning Balance]]</f>
        <v>125681.9061921785</v>
      </c>
      <c r="H177" s="14">
        <f>Table423[[#This Row],[New Balance]]*($E$8/$E$7)</f>
        <v>1047.3492182681541</v>
      </c>
      <c r="I177" s="14">
        <f>Table423[[#This Row],[Beginning Balance]]+Table423[[#This Row],[Monthly Contribution]]+Table423[[#This Row],[Interest Earned]]</f>
        <v>126729.25541044665</v>
      </c>
      <c r="J177" s="14">
        <f>J176+Table423[[#This Row],[Interest Earned]]</f>
        <v>75729.255410446654</v>
      </c>
      <c r="K177" s="30"/>
    </row>
    <row r="178" spans="2:11" x14ac:dyDescent="0.25">
      <c r="B178" s="12">
        <v>165</v>
      </c>
      <c r="C178" s="13">
        <f t="shared" si="7"/>
        <v>52475</v>
      </c>
      <c r="D178" s="13" t="str">
        <f>TEXT(Table423[[#This Row],[Payment Date]],"YYYY")</f>
        <v>2043</v>
      </c>
      <c r="E178" s="14">
        <f t="shared" si="8"/>
        <v>126729.25541044665</v>
      </c>
      <c r="F178" s="14">
        <f t="shared" si="6"/>
        <v>250</v>
      </c>
      <c r="G178" s="14">
        <f>Table423[[#This Row],[Monthly Contribution]]+Table423[[#This Row],[Beginning Balance]]</f>
        <v>126979.25541044665</v>
      </c>
      <c r="H178" s="14">
        <f>Table423[[#This Row],[New Balance]]*($E$8/$E$7)</f>
        <v>1058.1604617537221</v>
      </c>
      <c r="I178" s="14">
        <f>Table423[[#This Row],[Beginning Balance]]+Table423[[#This Row],[Monthly Contribution]]+Table423[[#This Row],[Interest Earned]]</f>
        <v>128037.41587220038</v>
      </c>
      <c r="J178" s="14">
        <f>J177+Table423[[#This Row],[Interest Earned]]</f>
        <v>76787.415872200378</v>
      </c>
      <c r="K178" s="30"/>
    </row>
    <row r="179" spans="2:11" x14ac:dyDescent="0.25">
      <c r="B179" s="12">
        <v>166</v>
      </c>
      <c r="C179" s="13">
        <f t="shared" si="7"/>
        <v>52505</v>
      </c>
      <c r="D179" s="13" t="str">
        <f>TEXT(Table423[[#This Row],[Payment Date]],"YYYY")</f>
        <v>2043</v>
      </c>
      <c r="E179" s="14">
        <f t="shared" si="8"/>
        <v>128037.41587220038</v>
      </c>
      <c r="F179" s="14">
        <f t="shared" si="6"/>
        <v>250</v>
      </c>
      <c r="G179" s="14">
        <f>Table423[[#This Row],[Monthly Contribution]]+Table423[[#This Row],[Beginning Balance]]</f>
        <v>128287.41587220038</v>
      </c>
      <c r="H179" s="14">
        <f>Table423[[#This Row],[New Balance]]*($E$8/$E$7)</f>
        <v>1069.061798935003</v>
      </c>
      <c r="I179" s="14">
        <f>Table423[[#This Row],[Beginning Balance]]+Table423[[#This Row],[Monthly Contribution]]+Table423[[#This Row],[Interest Earned]]</f>
        <v>129356.47767113538</v>
      </c>
      <c r="J179" s="14">
        <f>J178+Table423[[#This Row],[Interest Earned]]</f>
        <v>77856.477671135377</v>
      </c>
      <c r="K179" s="30"/>
    </row>
    <row r="180" spans="2:11" x14ac:dyDescent="0.25">
      <c r="B180" s="12">
        <v>167</v>
      </c>
      <c r="C180" s="13">
        <f t="shared" si="7"/>
        <v>52536</v>
      </c>
      <c r="D180" s="13" t="str">
        <f>TEXT(Table423[[#This Row],[Payment Date]],"YYYY")</f>
        <v>2043</v>
      </c>
      <c r="E180" s="14">
        <f t="shared" si="8"/>
        <v>129356.47767113538</v>
      </c>
      <c r="F180" s="14">
        <f t="shared" si="6"/>
        <v>250</v>
      </c>
      <c r="G180" s="14">
        <f>Table423[[#This Row],[Monthly Contribution]]+Table423[[#This Row],[Beginning Balance]]</f>
        <v>129606.47767113538</v>
      </c>
      <c r="H180" s="14">
        <f>Table423[[#This Row],[New Balance]]*($E$8/$E$7)</f>
        <v>1080.0539805927947</v>
      </c>
      <c r="I180" s="14">
        <f>Table423[[#This Row],[Beginning Balance]]+Table423[[#This Row],[Monthly Contribution]]+Table423[[#This Row],[Interest Earned]]</f>
        <v>130686.53165172818</v>
      </c>
      <c r="J180" s="14">
        <f>J179+Table423[[#This Row],[Interest Earned]]</f>
        <v>78936.531651728175</v>
      </c>
      <c r="K180" s="30"/>
    </row>
    <row r="181" spans="2:11" x14ac:dyDescent="0.25">
      <c r="B181" s="12">
        <v>168</v>
      </c>
      <c r="C181" s="13">
        <f t="shared" si="7"/>
        <v>52566</v>
      </c>
      <c r="D181" s="13" t="str">
        <f>TEXT(Table423[[#This Row],[Payment Date]],"YYYY")</f>
        <v>2043</v>
      </c>
      <c r="E181" s="14">
        <f t="shared" si="8"/>
        <v>130686.53165172818</v>
      </c>
      <c r="F181" s="14">
        <f t="shared" si="6"/>
        <v>250</v>
      </c>
      <c r="G181" s="14">
        <f>Table423[[#This Row],[Monthly Contribution]]+Table423[[#This Row],[Beginning Balance]]</f>
        <v>130936.53165172818</v>
      </c>
      <c r="H181" s="14">
        <f>Table423[[#This Row],[New Balance]]*($E$8/$E$7)</f>
        <v>1091.1377637644014</v>
      </c>
      <c r="I181" s="14">
        <f>Table423[[#This Row],[Beginning Balance]]+Table423[[#This Row],[Monthly Contribution]]+Table423[[#This Row],[Interest Earned]]</f>
        <v>132027.66941549256</v>
      </c>
      <c r="J181" s="14">
        <f>J180+Table423[[#This Row],[Interest Earned]]</f>
        <v>80027.669415492579</v>
      </c>
      <c r="K181" s="30">
        <f>Table423[[#This Row],[Ending Balance]]</f>
        <v>132027.66941549256</v>
      </c>
    </row>
    <row r="182" spans="2:11" x14ac:dyDescent="0.25">
      <c r="B182" s="12">
        <v>169</v>
      </c>
      <c r="C182" s="13">
        <f t="shared" si="7"/>
        <v>52597</v>
      </c>
      <c r="D182" s="13" t="str">
        <f>TEXT(Table423[[#This Row],[Payment Date]],"YYYY")</f>
        <v>2044</v>
      </c>
      <c r="E182" s="14">
        <f t="shared" si="8"/>
        <v>132027.66941549256</v>
      </c>
      <c r="F182" s="14">
        <f t="shared" si="6"/>
        <v>250</v>
      </c>
      <c r="G182" s="14">
        <f>Table423[[#This Row],[Monthly Contribution]]+Table423[[#This Row],[Beginning Balance]]</f>
        <v>132277.66941549256</v>
      </c>
      <c r="H182" s="14">
        <f>Table423[[#This Row],[New Balance]]*($E$8/$E$7)</f>
        <v>1102.3139117957714</v>
      </c>
      <c r="I182" s="14">
        <f>Table423[[#This Row],[Beginning Balance]]+Table423[[#This Row],[Monthly Contribution]]+Table423[[#This Row],[Interest Earned]]</f>
        <v>133379.98332728833</v>
      </c>
      <c r="J182" s="14">
        <f>J181+Table423[[#This Row],[Interest Earned]]</f>
        <v>81129.983327288355</v>
      </c>
      <c r="K182" s="30"/>
    </row>
    <row r="183" spans="2:11" x14ac:dyDescent="0.25">
      <c r="B183" s="12">
        <v>170</v>
      </c>
      <c r="C183" s="13">
        <f t="shared" si="7"/>
        <v>52628</v>
      </c>
      <c r="D183" s="13" t="str">
        <f>TEXT(Table423[[#This Row],[Payment Date]],"YYYY")</f>
        <v>2044</v>
      </c>
      <c r="E183" s="14">
        <f t="shared" si="8"/>
        <v>133379.98332728833</v>
      </c>
      <c r="F183" s="14">
        <f t="shared" si="6"/>
        <v>250</v>
      </c>
      <c r="G183" s="14">
        <f>Table423[[#This Row],[Monthly Contribution]]+Table423[[#This Row],[Beginning Balance]]</f>
        <v>133629.98332728833</v>
      </c>
      <c r="H183" s="14">
        <f>Table423[[#This Row],[New Balance]]*($E$8/$E$7)</f>
        <v>1113.5831943940693</v>
      </c>
      <c r="I183" s="14">
        <f>Table423[[#This Row],[Beginning Balance]]+Table423[[#This Row],[Monthly Contribution]]+Table423[[#This Row],[Interest Earned]]</f>
        <v>134743.5665216824</v>
      </c>
      <c r="J183" s="14">
        <f>J182+Table423[[#This Row],[Interest Earned]]</f>
        <v>82243.566521682427</v>
      </c>
      <c r="K183" s="30"/>
    </row>
    <row r="184" spans="2:11" x14ac:dyDescent="0.25">
      <c r="B184" s="12">
        <v>171</v>
      </c>
      <c r="C184" s="13">
        <f t="shared" si="7"/>
        <v>52657</v>
      </c>
      <c r="D184" s="13" t="str">
        <f>TEXT(Table423[[#This Row],[Payment Date]],"YYYY")</f>
        <v>2044</v>
      </c>
      <c r="E184" s="14">
        <f t="shared" si="8"/>
        <v>134743.5665216824</v>
      </c>
      <c r="F184" s="14">
        <f t="shared" si="6"/>
        <v>250</v>
      </c>
      <c r="G184" s="14">
        <f>Table423[[#This Row],[Monthly Contribution]]+Table423[[#This Row],[Beginning Balance]]</f>
        <v>134993.5665216824</v>
      </c>
      <c r="H184" s="14">
        <f>Table423[[#This Row],[New Balance]]*($E$8/$E$7)</f>
        <v>1124.9463876806867</v>
      </c>
      <c r="I184" s="14">
        <f>Table423[[#This Row],[Beginning Balance]]+Table423[[#This Row],[Monthly Contribution]]+Table423[[#This Row],[Interest Earned]]</f>
        <v>136118.51290936308</v>
      </c>
      <c r="J184" s="14">
        <f>J183+Table423[[#This Row],[Interest Earned]]</f>
        <v>83368.512909363111</v>
      </c>
      <c r="K184" s="30"/>
    </row>
    <row r="185" spans="2:11" x14ac:dyDescent="0.25">
      <c r="B185" s="12">
        <v>172</v>
      </c>
      <c r="C185" s="13">
        <f t="shared" si="7"/>
        <v>52688</v>
      </c>
      <c r="D185" s="13" t="str">
        <f>TEXT(Table423[[#This Row],[Payment Date]],"YYYY")</f>
        <v>2044</v>
      </c>
      <c r="E185" s="14">
        <f t="shared" si="8"/>
        <v>136118.51290936308</v>
      </c>
      <c r="F185" s="14">
        <f t="shared" si="6"/>
        <v>250</v>
      </c>
      <c r="G185" s="14">
        <f>Table423[[#This Row],[Monthly Contribution]]+Table423[[#This Row],[Beginning Balance]]</f>
        <v>136368.51290936308</v>
      </c>
      <c r="H185" s="14">
        <f>Table423[[#This Row],[New Balance]]*($E$8/$E$7)</f>
        <v>1136.4042742446923</v>
      </c>
      <c r="I185" s="14">
        <f>Table423[[#This Row],[Beginning Balance]]+Table423[[#This Row],[Monthly Contribution]]+Table423[[#This Row],[Interest Earned]]</f>
        <v>137504.91718360779</v>
      </c>
      <c r="J185" s="14">
        <f>J184+Table423[[#This Row],[Interest Earned]]</f>
        <v>84504.917183607802</v>
      </c>
      <c r="K185" s="30"/>
    </row>
    <row r="186" spans="2:11" x14ac:dyDescent="0.25">
      <c r="B186" s="12">
        <v>173</v>
      </c>
      <c r="C186" s="13">
        <f t="shared" si="7"/>
        <v>52718</v>
      </c>
      <c r="D186" s="13" t="str">
        <f>TEXT(Table423[[#This Row],[Payment Date]],"YYYY")</f>
        <v>2044</v>
      </c>
      <c r="E186" s="14">
        <f t="shared" si="8"/>
        <v>137504.91718360779</v>
      </c>
      <c r="F186" s="14">
        <f t="shared" si="6"/>
        <v>250</v>
      </c>
      <c r="G186" s="14">
        <f>Table423[[#This Row],[Monthly Contribution]]+Table423[[#This Row],[Beginning Balance]]</f>
        <v>137754.91718360779</v>
      </c>
      <c r="H186" s="14">
        <f>Table423[[#This Row],[New Balance]]*($E$8/$E$7)</f>
        <v>1147.9576431967316</v>
      </c>
      <c r="I186" s="14">
        <f>Table423[[#This Row],[Beginning Balance]]+Table423[[#This Row],[Monthly Contribution]]+Table423[[#This Row],[Interest Earned]]</f>
        <v>138902.87482680453</v>
      </c>
      <c r="J186" s="14">
        <f>J185+Table423[[#This Row],[Interest Earned]]</f>
        <v>85652.874826804531</v>
      </c>
      <c r="K186" s="30"/>
    </row>
    <row r="187" spans="2:11" x14ac:dyDescent="0.25">
      <c r="B187" s="12">
        <v>174</v>
      </c>
      <c r="C187" s="13">
        <f t="shared" si="7"/>
        <v>52749</v>
      </c>
      <c r="D187" s="13" t="str">
        <f>TEXT(Table423[[#This Row],[Payment Date]],"YYYY")</f>
        <v>2044</v>
      </c>
      <c r="E187" s="14">
        <f t="shared" si="8"/>
        <v>138902.87482680453</v>
      </c>
      <c r="F187" s="14">
        <f t="shared" si="6"/>
        <v>250</v>
      </c>
      <c r="G187" s="14">
        <f>Table423[[#This Row],[Monthly Contribution]]+Table423[[#This Row],[Beginning Balance]]</f>
        <v>139152.87482680453</v>
      </c>
      <c r="H187" s="14">
        <f>Table423[[#This Row],[New Balance]]*($E$8/$E$7)</f>
        <v>1159.6072902233711</v>
      </c>
      <c r="I187" s="14">
        <f>Table423[[#This Row],[Beginning Balance]]+Table423[[#This Row],[Monthly Contribution]]+Table423[[#This Row],[Interest Earned]]</f>
        <v>140312.48211702789</v>
      </c>
      <c r="J187" s="14">
        <f>J186+Table423[[#This Row],[Interest Earned]]</f>
        <v>86812.482117027903</v>
      </c>
      <c r="K187" s="30"/>
    </row>
    <row r="188" spans="2:11" x14ac:dyDescent="0.25">
      <c r="B188" s="12">
        <v>175</v>
      </c>
      <c r="C188" s="13">
        <f t="shared" si="7"/>
        <v>52779</v>
      </c>
      <c r="D188" s="13" t="str">
        <f>TEXT(Table423[[#This Row],[Payment Date]],"YYYY")</f>
        <v>2044</v>
      </c>
      <c r="E188" s="14">
        <f t="shared" si="8"/>
        <v>140312.48211702789</v>
      </c>
      <c r="F188" s="14">
        <f t="shared" si="6"/>
        <v>250</v>
      </c>
      <c r="G188" s="14">
        <f>Table423[[#This Row],[Monthly Contribution]]+Table423[[#This Row],[Beginning Balance]]</f>
        <v>140562.48211702789</v>
      </c>
      <c r="H188" s="14">
        <f>Table423[[#This Row],[New Balance]]*($E$8/$E$7)</f>
        <v>1171.354017641899</v>
      </c>
      <c r="I188" s="14">
        <f>Table423[[#This Row],[Beginning Balance]]+Table423[[#This Row],[Monthly Contribution]]+Table423[[#This Row],[Interest Earned]]</f>
        <v>141733.83613466978</v>
      </c>
      <c r="J188" s="14">
        <f>J187+Table423[[#This Row],[Interest Earned]]</f>
        <v>87983.836134669808</v>
      </c>
      <c r="K188" s="30"/>
    </row>
    <row r="189" spans="2:11" x14ac:dyDescent="0.25">
      <c r="B189" s="12">
        <v>176</v>
      </c>
      <c r="C189" s="13">
        <f t="shared" si="7"/>
        <v>52810</v>
      </c>
      <c r="D189" s="13" t="str">
        <f>TEXT(Table423[[#This Row],[Payment Date]],"YYYY")</f>
        <v>2044</v>
      </c>
      <c r="E189" s="14">
        <f t="shared" si="8"/>
        <v>141733.83613466978</v>
      </c>
      <c r="F189" s="14">
        <f t="shared" si="6"/>
        <v>250</v>
      </c>
      <c r="G189" s="14">
        <f>Table423[[#This Row],[Monthly Contribution]]+Table423[[#This Row],[Beginning Balance]]</f>
        <v>141983.83613466978</v>
      </c>
      <c r="H189" s="14">
        <f>Table423[[#This Row],[New Balance]]*($E$8/$E$7)</f>
        <v>1183.1986344555814</v>
      </c>
      <c r="I189" s="14">
        <f>Table423[[#This Row],[Beginning Balance]]+Table423[[#This Row],[Monthly Contribution]]+Table423[[#This Row],[Interest Earned]]</f>
        <v>143167.03476912537</v>
      </c>
      <c r="J189" s="14">
        <f>J188+Table423[[#This Row],[Interest Earned]]</f>
        <v>89167.034769125385</v>
      </c>
      <c r="K189" s="30"/>
    </row>
    <row r="190" spans="2:11" x14ac:dyDescent="0.25">
      <c r="B190" s="12">
        <v>177</v>
      </c>
      <c r="C190" s="13">
        <f t="shared" si="7"/>
        <v>52841</v>
      </c>
      <c r="D190" s="13" t="str">
        <f>TEXT(Table423[[#This Row],[Payment Date]],"YYYY")</f>
        <v>2044</v>
      </c>
      <c r="E190" s="14">
        <f t="shared" si="8"/>
        <v>143167.03476912537</v>
      </c>
      <c r="F190" s="14">
        <f t="shared" si="6"/>
        <v>250</v>
      </c>
      <c r="G190" s="14">
        <f>Table423[[#This Row],[Monthly Contribution]]+Table423[[#This Row],[Beginning Balance]]</f>
        <v>143417.03476912537</v>
      </c>
      <c r="H190" s="14">
        <f>Table423[[#This Row],[New Balance]]*($E$8/$E$7)</f>
        <v>1195.1419564093781</v>
      </c>
      <c r="I190" s="14">
        <f>Table423[[#This Row],[Beginning Balance]]+Table423[[#This Row],[Monthly Contribution]]+Table423[[#This Row],[Interest Earned]]</f>
        <v>144612.17672553475</v>
      </c>
      <c r="J190" s="14">
        <f>J189+Table423[[#This Row],[Interest Earned]]</f>
        <v>90362.176725534766</v>
      </c>
      <c r="K190" s="30"/>
    </row>
    <row r="191" spans="2:11" x14ac:dyDescent="0.25">
      <c r="B191" s="12">
        <v>178</v>
      </c>
      <c r="C191" s="13">
        <f t="shared" si="7"/>
        <v>52871</v>
      </c>
      <c r="D191" s="13" t="str">
        <f>TEXT(Table423[[#This Row],[Payment Date]],"YYYY")</f>
        <v>2044</v>
      </c>
      <c r="E191" s="14">
        <f t="shared" si="8"/>
        <v>144612.17672553475</v>
      </c>
      <c r="F191" s="14">
        <f t="shared" si="6"/>
        <v>250</v>
      </c>
      <c r="G191" s="14">
        <f>Table423[[#This Row],[Monthly Contribution]]+Table423[[#This Row],[Beginning Balance]]</f>
        <v>144862.17672553475</v>
      </c>
      <c r="H191" s="14">
        <f>Table423[[#This Row],[New Balance]]*($E$8/$E$7)</f>
        <v>1207.184806046123</v>
      </c>
      <c r="I191" s="14">
        <f>Table423[[#This Row],[Beginning Balance]]+Table423[[#This Row],[Monthly Contribution]]+Table423[[#This Row],[Interest Earned]]</f>
        <v>146069.36153158089</v>
      </c>
      <c r="J191" s="14">
        <f>J190+Table423[[#This Row],[Interest Earned]]</f>
        <v>91569.361531580886</v>
      </c>
      <c r="K191" s="30"/>
    </row>
    <row r="192" spans="2:11" x14ac:dyDescent="0.25">
      <c r="B192" s="12">
        <v>179</v>
      </c>
      <c r="C192" s="13">
        <f t="shared" si="7"/>
        <v>52902</v>
      </c>
      <c r="D192" s="13" t="str">
        <f>TEXT(Table423[[#This Row],[Payment Date]],"YYYY")</f>
        <v>2044</v>
      </c>
      <c r="E192" s="14">
        <f t="shared" si="8"/>
        <v>146069.36153158089</v>
      </c>
      <c r="F192" s="14">
        <f t="shared" si="6"/>
        <v>250</v>
      </c>
      <c r="G192" s="14">
        <f>Table423[[#This Row],[Monthly Contribution]]+Table423[[#This Row],[Beginning Balance]]</f>
        <v>146319.36153158089</v>
      </c>
      <c r="H192" s="14">
        <f>Table423[[#This Row],[New Balance]]*($E$8/$E$7)</f>
        <v>1219.328012763174</v>
      </c>
      <c r="I192" s="14">
        <f>Table423[[#This Row],[Beginning Balance]]+Table423[[#This Row],[Monthly Contribution]]+Table423[[#This Row],[Interest Earned]]</f>
        <v>147538.68954434406</v>
      </c>
      <c r="J192" s="14">
        <f>J191+Table423[[#This Row],[Interest Earned]]</f>
        <v>92788.689544344059</v>
      </c>
      <c r="K192" s="30"/>
    </row>
    <row r="193" spans="2:11" x14ac:dyDescent="0.25">
      <c r="B193" s="12">
        <v>180</v>
      </c>
      <c r="C193" s="13">
        <f t="shared" si="7"/>
        <v>52932</v>
      </c>
      <c r="D193" s="13" t="str">
        <f>TEXT(Table423[[#This Row],[Payment Date]],"YYYY")</f>
        <v>2044</v>
      </c>
      <c r="E193" s="14">
        <f t="shared" si="8"/>
        <v>147538.68954434406</v>
      </c>
      <c r="F193" s="14">
        <f t="shared" si="6"/>
        <v>250</v>
      </c>
      <c r="G193" s="14">
        <f>Table423[[#This Row],[Monthly Contribution]]+Table423[[#This Row],[Beginning Balance]]</f>
        <v>147788.68954434406</v>
      </c>
      <c r="H193" s="14">
        <f>Table423[[#This Row],[New Balance]]*($E$8/$E$7)</f>
        <v>1231.5724128695338</v>
      </c>
      <c r="I193" s="14">
        <f>Table423[[#This Row],[Beginning Balance]]+Table423[[#This Row],[Monthly Contribution]]+Table423[[#This Row],[Interest Earned]]</f>
        <v>149020.2619572136</v>
      </c>
      <c r="J193" s="14">
        <f>J192+Table423[[#This Row],[Interest Earned]]</f>
        <v>94020.261957213588</v>
      </c>
      <c r="K193" s="30">
        <f>Table423[[#This Row],[Ending Balance]]</f>
        <v>149020.2619572136</v>
      </c>
    </row>
    <row r="194" spans="2:11" x14ac:dyDescent="0.25">
      <c r="B194" s="12">
        <v>181</v>
      </c>
      <c r="C194" s="13">
        <f t="shared" si="7"/>
        <v>52963</v>
      </c>
      <c r="D194" s="13" t="str">
        <f>TEXT(Table423[[#This Row],[Payment Date]],"YYYY")</f>
        <v>2045</v>
      </c>
      <c r="E194" s="14">
        <f t="shared" si="8"/>
        <v>149020.2619572136</v>
      </c>
      <c r="F194" s="14">
        <f t="shared" si="6"/>
        <v>250</v>
      </c>
      <c r="G194" s="14">
        <f>Table423[[#This Row],[Monthly Contribution]]+Table423[[#This Row],[Beginning Balance]]</f>
        <v>149270.2619572136</v>
      </c>
      <c r="H194" s="14">
        <f>Table423[[#This Row],[New Balance]]*($E$8/$E$7)</f>
        <v>1243.9188496434467</v>
      </c>
      <c r="I194" s="14">
        <f>Table423[[#This Row],[Beginning Balance]]+Table423[[#This Row],[Monthly Contribution]]+Table423[[#This Row],[Interest Earned]]</f>
        <v>150514.18080685704</v>
      </c>
      <c r="J194" s="14">
        <f>J193+Table423[[#This Row],[Interest Earned]]</f>
        <v>95264.180806857039</v>
      </c>
      <c r="K194" s="30"/>
    </row>
    <row r="195" spans="2:11" x14ac:dyDescent="0.25">
      <c r="B195" s="12">
        <v>182</v>
      </c>
      <c r="C195" s="13">
        <f t="shared" si="7"/>
        <v>52994</v>
      </c>
      <c r="D195" s="13" t="str">
        <f>TEXT(Table423[[#This Row],[Payment Date]],"YYYY")</f>
        <v>2045</v>
      </c>
      <c r="E195" s="14">
        <f t="shared" si="8"/>
        <v>150514.18080685704</v>
      </c>
      <c r="F195" s="14">
        <f t="shared" si="6"/>
        <v>250</v>
      </c>
      <c r="G195" s="14">
        <f>Table423[[#This Row],[Monthly Contribution]]+Table423[[#This Row],[Beginning Balance]]</f>
        <v>150764.18080685704</v>
      </c>
      <c r="H195" s="14">
        <f>Table423[[#This Row],[New Balance]]*($E$8/$E$7)</f>
        <v>1256.3681733904752</v>
      </c>
      <c r="I195" s="14">
        <f>Table423[[#This Row],[Beginning Balance]]+Table423[[#This Row],[Monthly Contribution]]+Table423[[#This Row],[Interest Earned]]</f>
        <v>152020.54898024752</v>
      </c>
      <c r="J195" s="14">
        <f>J194+Table423[[#This Row],[Interest Earned]]</f>
        <v>96520.54898024752</v>
      </c>
      <c r="K195" s="30"/>
    </row>
    <row r="196" spans="2:11" x14ac:dyDescent="0.25">
      <c r="B196" s="12">
        <v>183</v>
      </c>
      <c r="C196" s="13">
        <f t="shared" si="7"/>
        <v>53022</v>
      </c>
      <c r="D196" s="13" t="str">
        <f>TEXT(Table423[[#This Row],[Payment Date]],"YYYY")</f>
        <v>2045</v>
      </c>
      <c r="E196" s="14">
        <f t="shared" si="8"/>
        <v>152020.54898024752</v>
      </c>
      <c r="F196" s="14">
        <f t="shared" si="6"/>
        <v>250</v>
      </c>
      <c r="G196" s="14">
        <f>Table423[[#This Row],[Monthly Contribution]]+Table423[[#This Row],[Beginning Balance]]</f>
        <v>152270.54898024752</v>
      </c>
      <c r="H196" s="14">
        <f>Table423[[#This Row],[New Balance]]*($E$8/$E$7)</f>
        <v>1268.9212415020627</v>
      </c>
      <c r="I196" s="14">
        <f>Table423[[#This Row],[Beginning Balance]]+Table423[[#This Row],[Monthly Contribution]]+Table423[[#This Row],[Interest Earned]]</f>
        <v>153539.47022174959</v>
      </c>
      <c r="J196" s="14">
        <f>J195+Table423[[#This Row],[Interest Earned]]</f>
        <v>97789.47022174958</v>
      </c>
      <c r="K196" s="30"/>
    </row>
    <row r="197" spans="2:11" x14ac:dyDescent="0.25">
      <c r="B197" s="12">
        <v>184</v>
      </c>
      <c r="C197" s="13">
        <f t="shared" si="7"/>
        <v>53053</v>
      </c>
      <c r="D197" s="13" t="str">
        <f>TEXT(Table423[[#This Row],[Payment Date]],"YYYY")</f>
        <v>2045</v>
      </c>
      <c r="E197" s="14">
        <f t="shared" si="8"/>
        <v>153539.47022174959</v>
      </c>
      <c r="F197" s="14">
        <f t="shared" si="6"/>
        <v>250</v>
      </c>
      <c r="G197" s="14">
        <f>Table423[[#This Row],[Monthly Contribution]]+Table423[[#This Row],[Beginning Balance]]</f>
        <v>153789.47022174959</v>
      </c>
      <c r="H197" s="14">
        <f>Table423[[#This Row],[New Balance]]*($E$8/$E$7)</f>
        <v>1281.57891851458</v>
      </c>
      <c r="I197" s="14">
        <f>Table423[[#This Row],[Beginning Balance]]+Table423[[#This Row],[Monthly Contribution]]+Table423[[#This Row],[Interest Earned]]</f>
        <v>155071.04914026416</v>
      </c>
      <c r="J197" s="14">
        <f>J196+Table423[[#This Row],[Interest Earned]]</f>
        <v>99071.049140264164</v>
      </c>
      <c r="K197" s="30"/>
    </row>
    <row r="198" spans="2:11" x14ac:dyDescent="0.25">
      <c r="B198" s="12">
        <v>185</v>
      </c>
      <c r="C198" s="13">
        <f t="shared" si="7"/>
        <v>53083</v>
      </c>
      <c r="D198" s="13" t="str">
        <f>TEXT(Table423[[#This Row],[Payment Date]],"YYYY")</f>
        <v>2045</v>
      </c>
      <c r="E198" s="14">
        <f t="shared" si="8"/>
        <v>155071.04914026416</v>
      </c>
      <c r="F198" s="14">
        <f t="shared" si="6"/>
        <v>250</v>
      </c>
      <c r="G198" s="14">
        <f>Table423[[#This Row],[Monthly Contribution]]+Table423[[#This Row],[Beginning Balance]]</f>
        <v>155321.04914026416</v>
      </c>
      <c r="H198" s="14">
        <f>Table423[[#This Row],[New Balance]]*($E$8/$E$7)</f>
        <v>1294.3420761688681</v>
      </c>
      <c r="I198" s="14">
        <f>Table423[[#This Row],[Beginning Balance]]+Table423[[#This Row],[Monthly Contribution]]+Table423[[#This Row],[Interest Earned]]</f>
        <v>156615.39121643302</v>
      </c>
      <c r="J198" s="14">
        <f>J197+Table423[[#This Row],[Interest Earned]]</f>
        <v>100365.39121643302</v>
      </c>
      <c r="K198" s="30"/>
    </row>
    <row r="199" spans="2:11" x14ac:dyDescent="0.25">
      <c r="B199" s="12">
        <v>186</v>
      </c>
      <c r="C199" s="13">
        <f t="shared" si="7"/>
        <v>53114</v>
      </c>
      <c r="D199" s="13" t="str">
        <f>TEXT(Table423[[#This Row],[Payment Date]],"YYYY")</f>
        <v>2045</v>
      </c>
      <c r="E199" s="14">
        <f t="shared" si="8"/>
        <v>156615.39121643302</v>
      </c>
      <c r="F199" s="14">
        <f t="shared" si="6"/>
        <v>250</v>
      </c>
      <c r="G199" s="14">
        <f>Table423[[#This Row],[Monthly Contribution]]+Table423[[#This Row],[Beginning Balance]]</f>
        <v>156865.39121643302</v>
      </c>
      <c r="H199" s="14">
        <f>Table423[[#This Row],[New Balance]]*($E$8/$E$7)</f>
        <v>1307.2115934702751</v>
      </c>
      <c r="I199" s="14">
        <f>Table423[[#This Row],[Beginning Balance]]+Table423[[#This Row],[Monthly Contribution]]+Table423[[#This Row],[Interest Earned]]</f>
        <v>158172.6028099033</v>
      </c>
      <c r="J199" s="14">
        <f>J198+Table423[[#This Row],[Interest Earned]]</f>
        <v>101672.6028099033</v>
      </c>
      <c r="K199" s="30"/>
    </row>
    <row r="200" spans="2:11" x14ac:dyDescent="0.25">
      <c r="B200" s="12">
        <v>187</v>
      </c>
      <c r="C200" s="13">
        <f t="shared" si="7"/>
        <v>53144</v>
      </c>
      <c r="D200" s="13" t="str">
        <f>TEXT(Table423[[#This Row],[Payment Date]],"YYYY")</f>
        <v>2045</v>
      </c>
      <c r="E200" s="14">
        <f t="shared" si="8"/>
        <v>158172.6028099033</v>
      </c>
      <c r="F200" s="14">
        <f t="shared" si="6"/>
        <v>250</v>
      </c>
      <c r="G200" s="14">
        <f>Table423[[#This Row],[Monthly Contribution]]+Table423[[#This Row],[Beginning Balance]]</f>
        <v>158422.6028099033</v>
      </c>
      <c r="H200" s="14">
        <f>Table423[[#This Row],[New Balance]]*($E$8/$E$7)</f>
        <v>1320.1883567491941</v>
      </c>
      <c r="I200" s="14">
        <f>Table423[[#This Row],[Beginning Balance]]+Table423[[#This Row],[Monthly Contribution]]+Table423[[#This Row],[Interest Earned]]</f>
        <v>159742.79116665249</v>
      </c>
      <c r="J200" s="14">
        <f>J199+Table423[[#This Row],[Interest Earned]]</f>
        <v>102992.79116665249</v>
      </c>
      <c r="K200" s="30"/>
    </row>
    <row r="201" spans="2:11" x14ac:dyDescent="0.25">
      <c r="B201" s="12">
        <v>188</v>
      </c>
      <c r="C201" s="13">
        <f t="shared" si="7"/>
        <v>53175</v>
      </c>
      <c r="D201" s="13" t="str">
        <f>TEXT(Table423[[#This Row],[Payment Date]],"YYYY")</f>
        <v>2045</v>
      </c>
      <c r="E201" s="14">
        <f t="shared" si="8"/>
        <v>159742.79116665249</v>
      </c>
      <c r="F201" s="14">
        <f t="shared" si="6"/>
        <v>250</v>
      </c>
      <c r="G201" s="14">
        <f>Table423[[#This Row],[Monthly Contribution]]+Table423[[#This Row],[Beginning Balance]]</f>
        <v>159992.79116665249</v>
      </c>
      <c r="H201" s="14">
        <f>Table423[[#This Row],[New Balance]]*($E$8/$E$7)</f>
        <v>1333.2732597221041</v>
      </c>
      <c r="I201" s="14">
        <f>Table423[[#This Row],[Beginning Balance]]+Table423[[#This Row],[Monthly Contribution]]+Table423[[#This Row],[Interest Earned]]</f>
        <v>161326.06442637459</v>
      </c>
      <c r="J201" s="14">
        <f>J200+Table423[[#This Row],[Interest Earned]]</f>
        <v>104326.06442637459</v>
      </c>
      <c r="K201" s="30"/>
    </row>
    <row r="202" spans="2:11" x14ac:dyDescent="0.25">
      <c r="B202" s="12">
        <v>189</v>
      </c>
      <c r="C202" s="13">
        <f t="shared" si="7"/>
        <v>53206</v>
      </c>
      <c r="D202" s="13" t="str">
        <f>TEXT(Table423[[#This Row],[Payment Date]],"YYYY")</f>
        <v>2045</v>
      </c>
      <c r="E202" s="14">
        <f t="shared" si="8"/>
        <v>161326.06442637459</v>
      </c>
      <c r="F202" s="14">
        <f t="shared" si="6"/>
        <v>250</v>
      </c>
      <c r="G202" s="14">
        <f>Table423[[#This Row],[Monthly Contribution]]+Table423[[#This Row],[Beginning Balance]]</f>
        <v>161576.06442637459</v>
      </c>
      <c r="H202" s="14">
        <f>Table423[[#This Row],[New Balance]]*($E$8/$E$7)</f>
        <v>1346.4672035531216</v>
      </c>
      <c r="I202" s="14">
        <f>Table423[[#This Row],[Beginning Balance]]+Table423[[#This Row],[Monthly Contribution]]+Table423[[#This Row],[Interest Earned]]</f>
        <v>162922.53162992772</v>
      </c>
      <c r="J202" s="14">
        <f>J201+Table423[[#This Row],[Interest Earned]]</f>
        <v>105672.53162992772</v>
      </c>
      <c r="K202" s="30"/>
    </row>
    <row r="203" spans="2:11" x14ac:dyDescent="0.25">
      <c r="B203" s="12">
        <v>190</v>
      </c>
      <c r="C203" s="13">
        <f t="shared" si="7"/>
        <v>53236</v>
      </c>
      <c r="D203" s="13" t="str">
        <f>TEXT(Table423[[#This Row],[Payment Date]],"YYYY")</f>
        <v>2045</v>
      </c>
      <c r="E203" s="14">
        <f t="shared" si="8"/>
        <v>162922.53162992772</v>
      </c>
      <c r="F203" s="14">
        <f t="shared" si="6"/>
        <v>250</v>
      </c>
      <c r="G203" s="14">
        <f>Table423[[#This Row],[Monthly Contribution]]+Table423[[#This Row],[Beginning Balance]]</f>
        <v>163172.53162992772</v>
      </c>
      <c r="H203" s="14">
        <f>Table423[[#This Row],[New Balance]]*($E$8/$E$7)</f>
        <v>1359.7710969160644</v>
      </c>
      <c r="I203" s="14">
        <f>Table423[[#This Row],[Beginning Balance]]+Table423[[#This Row],[Monthly Contribution]]+Table423[[#This Row],[Interest Earned]]</f>
        <v>164532.30272684377</v>
      </c>
      <c r="J203" s="14">
        <f>J202+Table423[[#This Row],[Interest Earned]]</f>
        <v>107032.30272684379</v>
      </c>
      <c r="K203" s="30"/>
    </row>
    <row r="204" spans="2:11" x14ac:dyDescent="0.25">
      <c r="B204" s="12">
        <v>191</v>
      </c>
      <c r="C204" s="13">
        <f t="shared" si="7"/>
        <v>53267</v>
      </c>
      <c r="D204" s="13" t="str">
        <f>TEXT(Table423[[#This Row],[Payment Date]],"YYYY")</f>
        <v>2045</v>
      </c>
      <c r="E204" s="14">
        <f t="shared" si="8"/>
        <v>164532.30272684377</v>
      </c>
      <c r="F204" s="14">
        <f t="shared" si="6"/>
        <v>250</v>
      </c>
      <c r="G204" s="14">
        <f>Table423[[#This Row],[Monthly Contribution]]+Table423[[#This Row],[Beginning Balance]]</f>
        <v>164782.30272684377</v>
      </c>
      <c r="H204" s="14">
        <f>Table423[[#This Row],[New Balance]]*($E$8/$E$7)</f>
        <v>1373.1858560570315</v>
      </c>
      <c r="I204" s="14">
        <f>Table423[[#This Row],[Beginning Balance]]+Table423[[#This Row],[Monthly Contribution]]+Table423[[#This Row],[Interest Earned]]</f>
        <v>166155.48858290081</v>
      </c>
      <c r="J204" s="14">
        <f>J203+Table423[[#This Row],[Interest Earned]]</f>
        <v>108405.48858290081</v>
      </c>
      <c r="K204" s="30"/>
    </row>
    <row r="205" spans="2:11" x14ac:dyDescent="0.25">
      <c r="B205" s="12">
        <v>192</v>
      </c>
      <c r="C205" s="13">
        <f t="shared" si="7"/>
        <v>53297</v>
      </c>
      <c r="D205" s="13" t="str">
        <f>TEXT(Table423[[#This Row],[Payment Date]],"YYYY")</f>
        <v>2045</v>
      </c>
      <c r="E205" s="14">
        <f t="shared" si="8"/>
        <v>166155.48858290081</v>
      </c>
      <c r="F205" s="14">
        <f t="shared" si="6"/>
        <v>250</v>
      </c>
      <c r="G205" s="14">
        <f>Table423[[#This Row],[Monthly Contribution]]+Table423[[#This Row],[Beginning Balance]]</f>
        <v>166405.48858290081</v>
      </c>
      <c r="H205" s="14">
        <f>Table423[[#This Row],[New Balance]]*($E$8/$E$7)</f>
        <v>1386.7124048575067</v>
      </c>
      <c r="I205" s="14">
        <f>Table423[[#This Row],[Beginning Balance]]+Table423[[#This Row],[Monthly Contribution]]+Table423[[#This Row],[Interest Earned]]</f>
        <v>167792.20098775832</v>
      </c>
      <c r="J205" s="14">
        <f>J204+Table423[[#This Row],[Interest Earned]]</f>
        <v>109792.20098775832</v>
      </c>
      <c r="K205" s="30">
        <f>Table423[[#This Row],[Ending Balance]]</f>
        <v>167792.20098775832</v>
      </c>
    </row>
    <row r="206" spans="2:11" x14ac:dyDescent="0.25">
      <c r="B206" s="12">
        <v>193</v>
      </c>
      <c r="C206" s="13">
        <f t="shared" si="7"/>
        <v>53328</v>
      </c>
      <c r="D206" s="13" t="str">
        <f>TEXT(Table423[[#This Row],[Payment Date]],"YYYY")</f>
        <v>2046</v>
      </c>
      <c r="E206" s="14">
        <f t="shared" si="8"/>
        <v>167792.20098775832</v>
      </c>
      <c r="F206" s="14">
        <f t="shared" ref="F206:F269" si="9">$E$6</f>
        <v>250</v>
      </c>
      <c r="G206" s="14">
        <f>Table423[[#This Row],[Monthly Contribution]]+Table423[[#This Row],[Beginning Balance]]</f>
        <v>168042.20098775832</v>
      </c>
      <c r="H206" s="14">
        <f>Table423[[#This Row],[New Balance]]*($E$8/$E$7)</f>
        <v>1400.351674897986</v>
      </c>
      <c r="I206" s="14">
        <f>Table423[[#This Row],[Beginning Balance]]+Table423[[#This Row],[Monthly Contribution]]+Table423[[#This Row],[Interest Earned]]</f>
        <v>169442.55266265629</v>
      </c>
      <c r="J206" s="14">
        <f>J205+Table423[[#This Row],[Interest Earned]]</f>
        <v>111192.55266265631</v>
      </c>
      <c r="K206" s="30"/>
    </row>
    <row r="207" spans="2:11" x14ac:dyDescent="0.25">
      <c r="B207" s="12">
        <v>194</v>
      </c>
      <c r="C207" s="13">
        <f t="shared" si="7"/>
        <v>53359</v>
      </c>
      <c r="D207" s="13" t="str">
        <f>TEXT(Table423[[#This Row],[Payment Date]],"YYYY")</f>
        <v>2046</v>
      </c>
      <c r="E207" s="14">
        <f t="shared" si="8"/>
        <v>169442.55266265629</v>
      </c>
      <c r="F207" s="14">
        <f t="shared" si="9"/>
        <v>250</v>
      </c>
      <c r="G207" s="14">
        <f>Table423[[#This Row],[Monthly Contribution]]+Table423[[#This Row],[Beginning Balance]]</f>
        <v>169692.55266265629</v>
      </c>
      <c r="H207" s="14">
        <f>Table423[[#This Row],[New Balance]]*($E$8/$E$7)</f>
        <v>1414.1046055221357</v>
      </c>
      <c r="I207" s="14">
        <f>Table423[[#This Row],[Beginning Balance]]+Table423[[#This Row],[Monthly Contribution]]+Table423[[#This Row],[Interest Earned]]</f>
        <v>171106.65726817842</v>
      </c>
      <c r="J207" s="14">
        <f>J206+Table423[[#This Row],[Interest Earned]]</f>
        <v>112606.65726817845</v>
      </c>
      <c r="K207" s="30"/>
    </row>
    <row r="208" spans="2:11" x14ac:dyDescent="0.25">
      <c r="B208" s="12">
        <v>195</v>
      </c>
      <c r="C208" s="13">
        <f t="shared" ref="C208:C271" si="10">EDATE(C207,1)</f>
        <v>53387</v>
      </c>
      <c r="D208" s="13" t="str">
        <f>TEXT(Table423[[#This Row],[Payment Date]],"YYYY")</f>
        <v>2046</v>
      </c>
      <c r="E208" s="14">
        <f t="shared" ref="E208:E271" si="11">I207</f>
        <v>171106.65726817842</v>
      </c>
      <c r="F208" s="14">
        <f t="shared" si="9"/>
        <v>250</v>
      </c>
      <c r="G208" s="14">
        <f>Table423[[#This Row],[Monthly Contribution]]+Table423[[#This Row],[Beginning Balance]]</f>
        <v>171356.65726817842</v>
      </c>
      <c r="H208" s="14">
        <f>Table423[[#This Row],[New Balance]]*($E$8/$E$7)</f>
        <v>1427.9721439014868</v>
      </c>
      <c r="I208" s="14">
        <f>Table423[[#This Row],[Beginning Balance]]+Table423[[#This Row],[Monthly Contribution]]+Table423[[#This Row],[Interest Earned]]</f>
        <v>172784.6294120799</v>
      </c>
      <c r="J208" s="14">
        <f>J207+Table423[[#This Row],[Interest Earned]]</f>
        <v>114034.62941207993</v>
      </c>
      <c r="K208" s="30"/>
    </row>
    <row r="209" spans="2:11" x14ac:dyDescent="0.25">
      <c r="B209" s="12">
        <v>196</v>
      </c>
      <c r="C209" s="13">
        <f t="shared" si="10"/>
        <v>53418</v>
      </c>
      <c r="D209" s="13" t="str">
        <f>TEXT(Table423[[#This Row],[Payment Date]],"YYYY")</f>
        <v>2046</v>
      </c>
      <c r="E209" s="14">
        <f t="shared" si="11"/>
        <v>172784.6294120799</v>
      </c>
      <c r="F209" s="14">
        <f t="shared" si="9"/>
        <v>250</v>
      </c>
      <c r="G209" s="14">
        <f>Table423[[#This Row],[Monthly Contribution]]+Table423[[#This Row],[Beginning Balance]]</f>
        <v>173034.6294120799</v>
      </c>
      <c r="H209" s="14">
        <f>Table423[[#This Row],[New Balance]]*($E$8/$E$7)</f>
        <v>1441.9552451006657</v>
      </c>
      <c r="I209" s="14">
        <f>Table423[[#This Row],[Beginning Balance]]+Table423[[#This Row],[Monthly Contribution]]+Table423[[#This Row],[Interest Earned]]</f>
        <v>174476.58465718056</v>
      </c>
      <c r="J209" s="14">
        <f>J208+Table423[[#This Row],[Interest Earned]]</f>
        <v>115476.58465718059</v>
      </c>
      <c r="K209" s="30"/>
    </row>
    <row r="210" spans="2:11" x14ac:dyDescent="0.25">
      <c r="B210" s="12">
        <v>197</v>
      </c>
      <c r="C210" s="13">
        <f t="shared" si="10"/>
        <v>53448</v>
      </c>
      <c r="D210" s="13" t="str">
        <f>TEXT(Table423[[#This Row],[Payment Date]],"YYYY")</f>
        <v>2046</v>
      </c>
      <c r="E210" s="14">
        <f t="shared" si="11"/>
        <v>174476.58465718056</v>
      </c>
      <c r="F210" s="14">
        <f t="shared" si="9"/>
        <v>250</v>
      </c>
      <c r="G210" s="14">
        <f>Table423[[#This Row],[Monthly Contribution]]+Table423[[#This Row],[Beginning Balance]]</f>
        <v>174726.58465718056</v>
      </c>
      <c r="H210" s="14">
        <f>Table423[[#This Row],[New Balance]]*($E$8/$E$7)</f>
        <v>1456.0548721431712</v>
      </c>
      <c r="I210" s="14">
        <f>Table423[[#This Row],[Beginning Balance]]+Table423[[#This Row],[Monthly Contribution]]+Table423[[#This Row],[Interest Earned]]</f>
        <v>176182.63952932373</v>
      </c>
      <c r="J210" s="14">
        <f>J209+Table423[[#This Row],[Interest Earned]]</f>
        <v>116932.63952932376</v>
      </c>
      <c r="K210" s="30"/>
    </row>
    <row r="211" spans="2:11" x14ac:dyDescent="0.25">
      <c r="B211" s="12">
        <v>198</v>
      </c>
      <c r="C211" s="13">
        <f t="shared" si="10"/>
        <v>53479</v>
      </c>
      <c r="D211" s="13" t="str">
        <f>TEXT(Table423[[#This Row],[Payment Date]],"YYYY")</f>
        <v>2046</v>
      </c>
      <c r="E211" s="14">
        <f t="shared" si="11"/>
        <v>176182.63952932373</v>
      </c>
      <c r="F211" s="14">
        <f t="shared" si="9"/>
        <v>250</v>
      </c>
      <c r="G211" s="14">
        <f>Table423[[#This Row],[Monthly Contribution]]+Table423[[#This Row],[Beginning Balance]]</f>
        <v>176432.63952932373</v>
      </c>
      <c r="H211" s="14">
        <f>Table423[[#This Row],[New Balance]]*($E$8/$E$7)</f>
        <v>1470.2719960776976</v>
      </c>
      <c r="I211" s="14">
        <f>Table423[[#This Row],[Beginning Balance]]+Table423[[#This Row],[Monthly Contribution]]+Table423[[#This Row],[Interest Earned]]</f>
        <v>177902.91152540143</v>
      </c>
      <c r="J211" s="14">
        <f>J210+Table423[[#This Row],[Interest Earned]]</f>
        <v>118402.91152540146</v>
      </c>
      <c r="K211" s="30"/>
    </row>
    <row r="212" spans="2:11" x14ac:dyDescent="0.25">
      <c r="B212" s="12">
        <v>199</v>
      </c>
      <c r="C212" s="13">
        <f t="shared" si="10"/>
        <v>53509</v>
      </c>
      <c r="D212" s="13" t="str">
        <f>TEXT(Table423[[#This Row],[Payment Date]],"YYYY")</f>
        <v>2046</v>
      </c>
      <c r="E212" s="14">
        <f t="shared" si="11"/>
        <v>177902.91152540143</v>
      </c>
      <c r="F212" s="14">
        <f t="shared" si="9"/>
        <v>250</v>
      </c>
      <c r="G212" s="14">
        <f>Table423[[#This Row],[Monthly Contribution]]+Table423[[#This Row],[Beginning Balance]]</f>
        <v>178152.91152540143</v>
      </c>
      <c r="H212" s="14">
        <f>Table423[[#This Row],[New Balance]]*($E$8/$E$7)</f>
        <v>1484.6075960450119</v>
      </c>
      <c r="I212" s="14">
        <f>Table423[[#This Row],[Beginning Balance]]+Table423[[#This Row],[Monthly Contribution]]+Table423[[#This Row],[Interest Earned]]</f>
        <v>179637.51912144644</v>
      </c>
      <c r="J212" s="14">
        <f>J211+Table423[[#This Row],[Interest Earned]]</f>
        <v>119887.51912144647</v>
      </c>
      <c r="K212" s="30"/>
    </row>
    <row r="213" spans="2:11" x14ac:dyDescent="0.25">
      <c r="B213" s="12">
        <v>200</v>
      </c>
      <c r="C213" s="13">
        <f t="shared" si="10"/>
        <v>53540</v>
      </c>
      <c r="D213" s="13" t="str">
        <f>TEXT(Table423[[#This Row],[Payment Date]],"YYYY")</f>
        <v>2046</v>
      </c>
      <c r="E213" s="14">
        <f t="shared" si="11"/>
        <v>179637.51912144644</v>
      </c>
      <c r="F213" s="14">
        <f t="shared" si="9"/>
        <v>250</v>
      </c>
      <c r="G213" s="14">
        <f>Table423[[#This Row],[Monthly Contribution]]+Table423[[#This Row],[Beginning Balance]]</f>
        <v>179887.51912144644</v>
      </c>
      <c r="H213" s="14">
        <f>Table423[[#This Row],[New Balance]]*($E$8/$E$7)</f>
        <v>1499.0626593453869</v>
      </c>
      <c r="I213" s="14">
        <f>Table423[[#This Row],[Beginning Balance]]+Table423[[#This Row],[Monthly Contribution]]+Table423[[#This Row],[Interest Earned]]</f>
        <v>181386.58178079184</v>
      </c>
      <c r="J213" s="14">
        <f>J212+Table423[[#This Row],[Interest Earned]]</f>
        <v>121386.58178079186</v>
      </c>
      <c r="K213" s="30"/>
    </row>
    <row r="214" spans="2:11" x14ac:dyDescent="0.25">
      <c r="B214" s="12">
        <v>201</v>
      </c>
      <c r="C214" s="13">
        <f t="shared" si="10"/>
        <v>53571</v>
      </c>
      <c r="D214" s="13" t="str">
        <f>TEXT(Table423[[#This Row],[Payment Date]],"YYYY")</f>
        <v>2046</v>
      </c>
      <c r="E214" s="14">
        <f t="shared" si="11"/>
        <v>181386.58178079184</v>
      </c>
      <c r="F214" s="14">
        <f t="shared" si="9"/>
        <v>250</v>
      </c>
      <c r="G214" s="14">
        <f>Table423[[#This Row],[Monthly Contribution]]+Table423[[#This Row],[Beginning Balance]]</f>
        <v>181636.58178079184</v>
      </c>
      <c r="H214" s="14">
        <f>Table423[[#This Row],[New Balance]]*($E$8/$E$7)</f>
        <v>1513.6381815065986</v>
      </c>
      <c r="I214" s="14">
        <f>Table423[[#This Row],[Beginning Balance]]+Table423[[#This Row],[Monthly Contribution]]+Table423[[#This Row],[Interest Earned]]</f>
        <v>183150.21996229843</v>
      </c>
      <c r="J214" s="14">
        <f>J213+Table423[[#This Row],[Interest Earned]]</f>
        <v>122900.21996229846</v>
      </c>
      <c r="K214" s="30"/>
    </row>
    <row r="215" spans="2:11" x14ac:dyDescent="0.25">
      <c r="B215" s="12">
        <v>202</v>
      </c>
      <c r="C215" s="13">
        <f t="shared" si="10"/>
        <v>53601</v>
      </c>
      <c r="D215" s="13" t="str">
        <f>TEXT(Table423[[#This Row],[Payment Date]],"YYYY")</f>
        <v>2046</v>
      </c>
      <c r="E215" s="14">
        <f t="shared" si="11"/>
        <v>183150.21996229843</v>
      </c>
      <c r="F215" s="14">
        <f t="shared" si="9"/>
        <v>250</v>
      </c>
      <c r="G215" s="14">
        <f>Table423[[#This Row],[Monthly Contribution]]+Table423[[#This Row],[Beginning Balance]]</f>
        <v>183400.21996229843</v>
      </c>
      <c r="H215" s="14">
        <f>Table423[[#This Row],[New Balance]]*($E$8/$E$7)</f>
        <v>1528.335166352487</v>
      </c>
      <c r="I215" s="14">
        <f>Table423[[#This Row],[Beginning Balance]]+Table423[[#This Row],[Monthly Contribution]]+Table423[[#This Row],[Interest Earned]]</f>
        <v>184928.55512865091</v>
      </c>
      <c r="J215" s="14">
        <f>J214+Table423[[#This Row],[Interest Earned]]</f>
        <v>124428.55512865094</v>
      </c>
      <c r="K215" s="30"/>
    </row>
    <row r="216" spans="2:11" x14ac:dyDescent="0.25">
      <c r="B216" s="12">
        <v>203</v>
      </c>
      <c r="C216" s="13">
        <f t="shared" si="10"/>
        <v>53632</v>
      </c>
      <c r="D216" s="13" t="str">
        <f>TEXT(Table423[[#This Row],[Payment Date]],"YYYY")</f>
        <v>2046</v>
      </c>
      <c r="E216" s="14">
        <f t="shared" si="11"/>
        <v>184928.55512865091</v>
      </c>
      <c r="F216" s="14">
        <f t="shared" si="9"/>
        <v>250</v>
      </c>
      <c r="G216" s="14">
        <f>Table423[[#This Row],[Monthly Contribution]]+Table423[[#This Row],[Beginning Balance]]</f>
        <v>185178.55512865091</v>
      </c>
      <c r="H216" s="14">
        <f>Table423[[#This Row],[New Balance]]*($E$8/$E$7)</f>
        <v>1543.1546260720909</v>
      </c>
      <c r="I216" s="14">
        <f>Table423[[#This Row],[Beginning Balance]]+Table423[[#This Row],[Monthly Contribution]]+Table423[[#This Row],[Interest Earned]]</f>
        <v>186721.70975472301</v>
      </c>
      <c r="J216" s="14">
        <f>J215+Table423[[#This Row],[Interest Earned]]</f>
        <v>125971.70975472304</v>
      </c>
      <c r="K216" s="30"/>
    </row>
    <row r="217" spans="2:11" x14ac:dyDescent="0.25">
      <c r="B217" s="12">
        <v>204</v>
      </c>
      <c r="C217" s="13">
        <f t="shared" si="10"/>
        <v>53662</v>
      </c>
      <c r="D217" s="13" t="str">
        <f>TEXT(Table423[[#This Row],[Payment Date]],"YYYY")</f>
        <v>2046</v>
      </c>
      <c r="E217" s="14">
        <f t="shared" si="11"/>
        <v>186721.70975472301</v>
      </c>
      <c r="F217" s="14">
        <f t="shared" si="9"/>
        <v>250</v>
      </c>
      <c r="G217" s="14">
        <f>Table423[[#This Row],[Monthly Contribution]]+Table423[[#This Row],[Beginning Balance]]</f>
        <v>186971.70975472301</v>
      </c>
      <c r="H217" s="14">
        <f>Table423[[#This Row],[New Balance]]*($E$8/$E$7)</f>
        <v>1558.0975812893585</v>
      </c>
      <c r="I217" s="14">
        <f>Table423[[#This Row],[Beginning Balance]]+Table423[[#This Row],[Monthly Contribution]]+Table423[[#This Row],[Interest Earned]]</f>
        <v>188529.80733601237</v>
      </c>
      <c r="J217" s="14">
        <f>J216+Table423[[#This Row],[Interest Earned]]</f>
        <v>127529.8073360124</v>
      </c>
      <c r="K217" s="30">
        <f>Table423[[#This Row],[Ending Balance]]</f>
        <v>188529.80733601237</v>
      </c>
    </row>
    <row r="218" spans="2:11" x14ac:dyDescent="0.25">
      <c r="B218" s="12">
        <v>205</v>
      </c>
      <c r="C218" s="13">
        <f t="shared" si="10"/>
        <v>53693</v>
      </c>
      <c r="D218" s="13" t="str">
        <f>TEXT(Table423[[#This Row],[Payment Date]],"YYYY")</f>
        <v>2047</v>
      </c>
      <c r="E218" s="14">
        <f t="shared" si="11"/>
        <v>188529.80733601237</v>
      </c>
      <c r="F218" s="14">
        <f t="shared" si="9"/>
        <v>250</v>
      </c>
      <c r="G218" s="14">
        <f>Table423[[#This Row],[Monthly Contribution]]+Table423[[#This Row],[Beginning Balance]]</f>
        <v>188779.80733601237</v>
      </c>
      <c r="H218" s="14">
        <f>Table423[[#This Row],[New Balance]]*($E$8/$E$7)</f>
        <v>1573.1650611334364</v>
      </c>
      <c r="I218" s="14">
        <f>Table423[[#This Row],[Beginning Balance]]+Table423[[#This Row],[Monthly Contribution]]+Table423[[#This Row],[Interest Earned]]</f>
        <v>190352.97239714582</v>
      </c>
      <c r="J218" s="14">
        <f>J217+Table423[[#This Row],[Interest Earned]]</f>
        <v>129102.97239714583</v>
      </c>
      <c r="K218" s="30"/>
    </row>
    <row r="219" spans="2:11" x14ac:dyDescent="0.25">
      <c r="B219" s="12">
        <v>206</v>
      </c>
      <c r="C219" s="13">
        <f t="shared" si="10"/>
        <v>53724</v>
      </c>
      <c r="D219" s="13" t="str">
        <f>TEXT(Table423[[#This Row],[Payment Date]],"YYYY")</f>
        <v>2047</v>
      </c>
      <c r="E219" s="14">
        <f t="shared" si="11"/>
        <v>190352.97239714582</v>
      </c>
      <c r="F219" s="14">
        <f t="shared" si="9"/>
        <v>250</v>
      </c>
      <c r="G219" s="14">
        <f>Table423[[#This Row],[Monthly Contribution]]+Table423[[#This Row],[Beginning Balance]]</f>
        <v>190602.97239714582</v>
      </c>
      <c r="H219" s="14">
        <f>Table423[[#This Row],[New Balance]]*($E$8/$E$7)</f>
        <v>1588.3581033095484</v>
      </c>
      <c r="I219" s="14">
        <f>Table423[[#This Row],[Beginning Balance]]+Table423[[#This Row],[Monthly Contribution]]+Table423[[#This Row],[Interest Earned]]</f>
        <v>192191.33050045537</v>
      </c>
      <c r="J219" s="14">
        <f>J218+Table423[[#This Row],[Interest Earned]]</f>
        <v>130691.33050045538</v>
      </c>
      <c r="K219" s="30"/>
    </row>
    <row r="220" spans="2:11" x14ac:dyDescent="0.25">
      <c r="B220" s="12">
        <v>207</v>
      </c>
      <c r="C220" s="13">
        <f t="shared" si="10"/>
        <v>53752</v>
      </c>
      <c r="D220" s="13" t="str">
        <f>TEXT(Table423[[#This Row],[Payment Date]],"YYYY")</f>
        <v>2047</v>
      </c>
      <c r="E220" s="14">
        <f t="shared" si="11"/>
        <v>192191.33050045537</v>
      </c>
      <c r="F220" s="14">
        <f t="shared" si="9"/>
        <v>250</v>
      </c>
      <c r="G220" s="14">
        <f>Table423[[#This Row],[Monthly Contribution]]+Table423[[#This Row],[Beginning Balance]]</f>
        <v>192441.33050045537</v>
      </c>
      <c r="H220" s="14">
        <f>Table423[[#This Row],[New Balance]]*($E$8/$E$7)</f>
        <v>1603.6777541704614</v>
      </c>
      <c r="I220" s="14">
        <f>Table423[[#This Row],[Beginning Balance]]+Table423[[#This Row],[Monthly Contribution]]+Table423[[#This Row],[Interest Earned]]</f>
        <v>194045.00825462583</v>
      </c>
      <c r="J220" s="14">
        <f>J219+Table423[[#This Row],[Interest Earned]]</f>
        <v>132295.00825462583</v>
      </c>
      <c r="K220" s="30"/>
    </row>
    <row r="221" spans="2:11" x14ac:dyDescent="0.25">
      <c r="B221" s="12">
        <v>208</v>
      </c>
      <c r="C221" s="13">
        <f t="shared" si="10"/>
        <v>53783</v>
      </c>
      <c r="D221" s="13" t="str">
        <f>TEXT(Table423[[#This Row],[Payment Date]],"YYYY")</f>
        <v>2047</v>
      </c>
      <c r="E221" s="14">
        <f t="shared" si="11"/>
        <v>194045.00825462583</v>
      </c>
      <c r="F221" s="14">
        <f t="shared" si="9"/>
        <v>250</v>
      </c>
      <c r="G221" s="14">
        <f>Table423[[#This Row],[Monthly Contribution]]+Table423[[#This Row],[Beginning Balance]]</f>
        <v>194295.00825462583</v>
      </c>
      <c r="H221" s="14">
        <f>Table423[[#This Row],[New Balance]]*($E$8/$E$7)</f>
        <v>1619.1250687885486</v>
      </c>
      <c r="I221" s="14">
        <f>Table423[[#This Row],[Beginning Balance]]+Table423[[#This Row],[Monthly Contribution]]+Table423[[#This Row],[Interest Earned]]</f>
        <v>195914.1333234144</v>
      </c>
      <c r="J221" s="14">
        <f>J220+Table423[[#This Row],[Interest Earned]]</f>
        <v>133914.1333234144</v>
      </c>
      <c r="K221" s="30"/>
    </row>
    <row r="222" spans="2:11" x14ac:dyDescent="0.25">
      <c r="B222" s="12">
        <v>209</v>
      </c>
      <c r="C222" s="13">
        <f t="shared" si="10"/>
        <v>53813</v>
      </c>
      <c r="D222" s="13" t="str">
        <f>TEXT(Table423[[#This Row],[Payment Date]],"YYYY")</f>
        <v>2047</v>
      </c>
      <c r="E222" s="14">
        <f t="shared" si="11"/>
        <v>195914.1333234144</v>
      </c>
      <c r="F222" s="14">
        <f t="shared" si="9"/>
        <v>250</v>
      </c>
      <c r="G222" s="14">
        <f>Table423[[#This Row],[Monthly Contribution]]+Table423[[#This Row],[Beginning Balance]]</f>
        <v>196164.1333234144</v>
      </c>
      <c r="H222" s="14">
        <f>Table423[[#This Row],[New Balance]]*($E$8/$E$7)</f>
        <v>1634.7011110284534</v>
      </c>
      <c r="I222" s="14">
        <f>Table423[[#This Row],[Beginning Balance]]+Table423[[#This Row],[Monthly Contribution]]+Table423[[#This Row],[Interest Earned]]</f>
        <v>197798.83443444286</v>
      </c>
      <c r="J222" s="14">
        <f>J221+Table423[[#This Row],[Interest Earned]]</f>
        <v>135548.83443444286</v>
      </c>
      <c r="K222" s="30"/>
    </row>
    <row r="223" spans="2:11" x14ac:dyDescent="0.25">
      <c r="B223" s="12">
        <v>210</v>
      </c>
      <c r="C223" s="13">
        <f t="shared" si="10"/>
        <v>53844</v>
      </c>
      <c r="D223" s="13" t="str">
        <f>TEXT(Table423[[#This Row],[Payment Date]],"YYYY")</f>
        <v>2047</v>
      </c>
      <c r="E223" s="14">
        <f t="shared" si="11"/>
        <v>197798.83443444286</v>
      </c>
      <c r="F223" s="14">
        <f t="shared" si="9"/>
        <v>250</v>
      </c>
      <c r="G223" s="14">
        <f>Table423[[#This Row],[Monthly Contribution]]+Table423[[#This Row],[Beginning Balance]]</f>
        <v>198048.83443444286</v>
      </c>
      <c r="H223" s="14">
        <f>Table423[[#This Row],[New Balance]]*($E$8/$E$7)</f>
        <v>1650.4069536203572</v>
      </c>
      <c r="I223" s="14">
        <f>Table423[[#This Row],[Beginning Balance]]+Table423[[#This Row],[Monthly Contribution]]+Table423[[#This Row],[Interest Earned]]</f>
        <v>199699.24138806321</v>
      </c>
      <c r="J223" s="14">
        <f>J222+Table423[[#This Row],[Interest Earned]]</f>
        <v>137199.24138806321</v>
      </c>
      <c r="K223" s="30"/>
    </row>
    <row r="224" spans="2:11" x14ac:dyDescent="0.25">
      <c r="B224" s="12">
        <v>211</v>
      </c>
      <c r="C224" s="13">
        <f t="shared" si="10"/>
        <v>53874</v>
      </c>
      <c r="D224" s="13" t="str">
        <f>TEXT(Table423[[#This Row],[Payment Date]],"YYYY")</f>
        <v>2047</v>
      </c>
      <c r="E224" s="14">
        <f t="shared" si="11"/>
        <v>199699.24138806321</v>
      </c>
      <c r="F224" s="14">
        <f t="shared" si="9"/>
        <v>250</v>
      </c>
      <c r="G224" s="14">
        <f>Table423[[#This Row],[Monthly Contribution]]+Table423[[#This Row],[Beginning Balance]]</f>
        <v>199949.24138806321</v>
      </c>
      <c r="H224" s="14">
        <f>Table423[[#This Row],[New Balance]]*($E$8/$E$7)</f>
        <v>1666.24367823386</v>
      </c>
      <c r="I224" s="14">
        <f>Table423[[#This Row],[Beginning Balance]]+Table423[[#This Row],[Monthly Contribution]]+Table423[[#This Row],[Interest Earned]]</f>
        <v>201615.48506629706</v>
      </c>
      <c r="J224" s="14">
        <f>J223+Table423[[#This Row],[Interest Earned]]</f>
        <v>138865.48506629706</v>
      </c>
      <c r="K224" s="30"/>
    </row>
    <row r="225" spans="2:11" x14ac:dyDescent="0.25">
      <c r="B225" s="12">
        <v>212</v>
      </c>
      <c r="C225" s="13">
        <f t="shared" si="10"/>
        <v>53905</v>
      </c>
      <c r="D225" s="13" t="str">
        <f>TEXT(Table423[[#This Row],[Payment Date]],"YYYY")</f>
        <v>2047</v>
      </c>
      <c r="E225" s="14">
        <f t="shared" si="11"/>
        <v>201615.48506629706</v>
      </c>
      <c r="F225" s="14">
        <f t="shared" si="9"/>
        <v>250</v>
      </c>
      <c r="G225" s="14">
        <f>Table423[[#This Row],[Monthly Contribution]]+Table423[[#This Row],[Beginning Balance]]</f>
        <v>201865.48506629706</v>
      </c>
      <c r="H225" s="14">
        <f>Table423[[#This Row],[New Balance]]*($E$8/$E$7)</f>
        <v>1682.2123755524754</v>
      </c>
      <c r="I225" s="14">
        <f>Table423[[#This Row],[Beginning Balance]]+Table423[[#This Row],[Monthly Contribution]]+Table423[[#This Row],[Interest Earned]]</f>
        <v>203547.69744184954</v>
      </c>
      <c r="J225" s="14">
        <f>J224+Table423[[#This Row],[Interest Earned]]</f>
        <v>140547.69744184954</v>
      </c>
      <c r="K225" s="30"/>
    </row>
    <row r="226" spans="2:11" x14ac:dyDescent="0.25">
      <c r="B226" s="12">
        <v>213</v>
      </c>
      <c r="C226" s="13">
        <f t="shared" si="10"/>
        <v>53936</v>
      </c>
      <c r="D226" s="13" t="str">
        <f>TEXT(Table423[[#This Row],[Payment Date]],"YYYY")</f>
        <v>2047</v>
      </c>
      <c r="E226" s="14">
        <f t="shared" si="11"/>
        <v>203547.69744184954</v>
      </c>
      <c r="F226" s="14">
        <f t="shared" si="9"/>
        <v>250</v>
      </c>
      <c r="G226" s="14">
        <f>Table423[[#This Row],[Monthly Contribution]]+Table423[[#This Row],[Beginning Balance]]</f>
        <v>203797.69744184954</v>
      </c>
      <c r="H226" s="14">
        <f>Table423[[#This Row],[New Balance]]*($E$8/$E$7)</f>
        <v>1698.314145348746</v>
      </c>
      <c r="I226" s="14">
        <f>Table423[[#This Row],[Beginning Balance]]+Table423[[#This Row],[Monthly Contribution]]+Table423[[#This Row],[Interest Earned]]</f>
        <v>205496.01158719827</v>
      </c>
      <c r="J226" s="14">
        <f>J225+Table423[[#This Row],[Interest Earned]]</f>
        <v>142246.01158719827</v>
      </c>
      <c r="K226" s="30"/>
    </row>
    <row r="227" spans="2:11" x14ac:dyDescent="0.25">
      <c r="B227" s="12">
        <v>214</v>
      </c>
      <c r="C227" s="13">
        <f t="shared" si="10"/>
        <v>53966</v>
      </c>
      <c r="D227" s="13" t="str">
        <f>TEXT(Table423[[#This Row],[Payment Date]],"YYYY")</f>
        <v>2047</v>
      </c>
      <c r="E227" s="14">
        <f t="shared" si="11"/>
        <v>205496.01158719827</v>
      </c>
      <c r="F227" s="14">
        <f t="shared" si="9"/>
        <v>250</v>
      </c>
      <c r="G227" s="14">
        <f>Table423[[#This Row],[Monthly Contribution]]+Table423[[#This Row],[Beginning Balance]]</f>
        <v>205746.01158719827</v>
      </c>
      <c r="H227" s="14">
        <f>Table423[[#This Row],[New Balance]]*($E$8/$E$7)</f>
        <v>1714.5500965599856</v>
      </c>
      <c r="I227" s="14">
        <f>Table423[[#This Row],[Beginning Balance]]+Table423[[#This Row],[Monthly Contribution]]+Table423[[#This Row],[Interest Earned]]</f>
        <v>207460.56168375825</v>
      </c>
      <c r="J227" s="14">
        <f>J226+Table423[[#This Row],[Interest Earned]]</f>
        <v>143960.56168375825</v>
      </c>
      <c r="K227" s="30"/>
    </row>
    <row r="228" spans="2:11" x14ac:dyDescent="0.25">
      <c r="B228" s="12">
        <v>215</v>
      </c>
      <c r="C228" s="13">
        <f t="shared" si="10"/>
        <v>53997</v>
      </c>
      <c r="D228" s="13" t="str">
        <f>TEXT(Table423[[#This Row],[Payment Date]],"YYYY")</f>
        <v>2047</v>
      </c>
      <c r="E228" s="14">
        <f t="shared" si="11"/>
        <v>207460.56168375825</v>
      </c>
      <c r="F228" s="14">
        <f t="shared" si="9"/>
        <v>250</v>
      </c>
      <c r="G228" s="14">
        <f>Table423[[#This Row],[Monthly Contribution]]+Table423[[#This Row],[Beginning Balance]]</f>
        <v>207710.56168375825</v>
      </c>
      <c r="H228" s="14">
        <f>Table423[[#This Row],[New Balance]]*($E$8/$E$7)</f>
        <v>1730.9213473646521</v>
      </c>
      <c r="I228" s="14">
        <f>Table423[[#This Row],[Beginning Balance]]+Table423[[#This Row],[Monthly Contribution]]+Table423[[#This Row],[Interest Earned]]</f>
        <v>209441.48303112289</v>
      </c>
      <c r="J228" s="14">
        <f>J227+Table423[[#This Row],[Interest Earned]]</f>
        <v>145691.48303112289</v>
      </c>
      <c r="K228" s="30"/>
    </row>
    <row r="229" spans="2:11" x14ac:dyDescent="0.25">
      <c r="B229" s="12">
        <v>216</v>
      </c>
      <c r="C229" s="13">
        <f t="shared" si="10"/>
        <v>54027</v>
      </c>
      <c r="D229" s="13" t="str">
        <f>TEXT(Table423[[#This Row],[Payment Date]],"YYYY")</f>
        <v>2047</v>
      </c>
      <c r="E229" s="14">
        <f t="shared" si="11"/>
        <v>209441.48303112289</v>
      </c>
      <c r="F229" s="14">
        <f t="shared" si="9"/>
        <v>250</v>
      </c>
      <c r="G229" s="14">
        <f>Table423[[#This Row],[Monthly Contribution]]+Table423[[#This Row],[Beginning Balance]]</f>
        <v>209691.48303112289</v>
      </c>
      <c r="H229" s="14">
        <f>Table423[[#This Row],[New Balance]]*($E$8/$E$7)</f>
        <v>1747.4290252593573</v>
      </c>
      <c r="I229" s="14">
        <f>Table423[[#This Row],[Beginning Balance]]+Table423[[#This Row],[Monthly Contribution]]+Table423[[#This Row],[Interest Earned]]</f>
        <v>211438.91205638225</v>
      </c>
      <c r="J229" s="14">
        <f>J228+Table423[[#This Row],[Interest Earned]]</f>
        <v>147438.91205638225</v>
      </c>
      <c r="K229" s="30">
        <f>Table423[[#This Row],[Ending Balance]]</f>
        <v>211438.91205638225</v>
      </c>
    </row>
    <row r="230" spans="2:11" x14ac:dyDescent="0.25">
      <c r="B230" s="12">
        <v>217</v>
      </c>
      <c r="C230" s="13">
        <f t="shared" si="10"/>
        <v>54058</v>
      </c>
      <c r="D230" s="13" t="str">
        <f>TEXT(Table423[[#This Row],[Payment Date]],"YYYY")</f>
        <v>2048</v>
      </c>
      <c r="E230" s="14">
        <f t="shared" si="11"/>
        <v>211438.91205638225</v>
      </c>
      <c r="F230" s="14">
        <f t="shared" si="9"/>
        <v>250</v>
      </c>
      <c r="G230" s="14">
        <f>Table423[[#This Row],[Monthly Contribution]]+Table423[[#This Row],[Beginning Balance]]</f>
        <v>211688.91205638225</v>
      </c>
      <c r="H230" s="14">
        <f>Table423[[#This Row],[New Balance]]*($E$8/$E$7)</f>
        <v>1764.0742671365188</v>
      </c>
      <c r="I230" s="14">
        <f>Table423[[#This Row],[Beginning Balance]]+Table423[[#This Row],[Monthly Contribution]]+Table423[[#This Row],[Interest Earned]]</f>
        <v>213452.98632351877</v>
      </c>
      <c r="J230" s="14">
        <f>J229+Table423[[#This Row],[Interest Earned]]</f>
        <v>149202.98632351877</v>
      </c>
      <c r="K230" s="30"/>
    </row>
    <row r="231" spans="2:11" x14ac:dyDescent="0.25">
      <c r="B231" s="12">
        <v>218</v>
      </c>
      <c r="C231" s="13">
        <f t="shared" si="10"/>
        <v>54089</v>
      </c>
      <c r="D231" s="13" t="str">
        <f>TEXT(Table423[[#This Row],[Payment Date]],"YYYY")</f>
        <v>2048</v>
      </c>
      <c r="E231" s="14">
        <f t="shared" si="11"/>
        <v>213452.98632351877</v>
      </c>
      <c r="F231" s="14">
        <f t="shared" si="9"/>
        <v>250</v>
      </c>
      <c r="G231" s="14">
        <f>Table423[[#This Row],[Monthly Contribution]]+Table423[[#This Row],[Beginning Balance]]</f>
        <v>213702.98632351877</v>
      </c>
      <c r="H231" s="14">
        <f>Table423[[#This Row],[New Balance]]*($E$8/$E$7)</f>
        <v>1780.8582193626564</v>
      </c>
      <c r="I231" s="14">
        <f>Table423[[#This Row],[Beginning Balance]]+Table423[[#This Row],[Monthly Contribution]]+Table423[[#This Row],[Interest Earned]]</f>
        <v>215483.84454288142</v>
      </c>
      <c r="J231" s="14">
        <f>J230+Table423[[#This Row],[Interest Earned]]</f>
        <v>150983.84454288142</v>
      </c>
      <c r="K231" s="30"/>
    </row>
    <row r="232" spans="2:11" x14ac:dyDescent="0.25">
      <c r="B232" s="12">
        <v>219</v>
      </c>
      <c r="C232" s="13">
        <f t="shared" si="10"/>
        <v>54118</v>
      </c>
      <c r="D232" s="13" t="str">
        <f>TEXT(Table423[[#This Row],[Payment Date]],"YYYY")</f>
        <v>2048</v>
      </c>
      <c r="E232" s="14">
        <f t="shared" si="11"/>
        <v>215483.84454288142</v>
      </c>
      <c r="F232" s="14">
        <f t="shared" si="9"/>
        <v>250</v>
      </c>
      <c r="G232" s="14">
        <f>Table423[[#This Row],[Monthly Contribution]]+Table423[[#This Row],[Beginning Balance]]</f>
        <v>215733.84454288142</v>
      </c>
      <c r="H232" s="14">
        <f>Table423[[#This Row],[New Balance]]*($E$8/$E$7)</f>
        <v>1797.7820378573451</v>
      </c>
      <c r="I232" s="14">
        <f>Table423[[#This Row],[Beginning Balance]]+Table423[[#This Row],[Monthly Contribution]]+Table423[[#This Row],[Interest Earned]]</f>
        <v>217531.62658073875</v>
      </c>
      <c r="J232" s="14">
        <f>J231+Table423[[#This Row],[Interest Earned]]</f>
        <v>152781.62658073875</v>
      </c>
      <c r="K232" s="30"/>
    </row>
    <row r="233" spans="2:11" x14ac:dyDescent="0.25">
      <c r="B233" s="12">
        <v>220</v>
      </c>
      <c r="C233" s="13">
        <f t="shared" si="10"/>
        <v>54149</v>
      </c>
      <c r="D233" s="13" t="str">
        <f>TEXT(Table423[[#This Row],[Payment Date]],"YYYY")</f>
        <v>2048</v>
      </c>
      <c r="E233" s="14">
        <f t="shared" si="11"/>
        <v>217531.62658073875</v>
      </c>
      <c r="F233" s="14">
        <f t="shared" si="9"/>
        <v>250</v>
      </c>
      <c r="G233" s="14">
        <f>Table423[[#This Row],[Monthly Contribution]]+Table423[[#This Row],[Beginning Balance]]</f>
        <v>217781.62658073875</v>
      </c>
      <c r="H233" s="14">
        <f>Table423[[#This Row],[New Balance]]*($E$8/$E$7)</f>
        <v>1814.8468881728229</v>
      </c>
      <c r="I233" s="14">
        <f>Table423[[#This Row],[Beginning Balance]]+Table423[[#This Row],[Monthly Contribution]]+Table423[[#This Row],[Interest Earned]]</f>
        <v>219596.47346891157</v>
      </c>
      <c r="J233" s="14">
        <f>J232+Table423[[#This Row],[Interest Earned]]</f>
        <v>154596.47346891157</v>
      </c>
      <c r="K233" s="30"/>
    </row>
    <row r="234" spans="2:11" x14ac:dyDescent="0.25">
      <c r="B234" s="12">
        <v>221</v>
      </c>
      <c r="C234" s="13">
        <f t="shared" si="10"/>
        <v>54179</v>
      </c>
      <c r="D234" s="13" t="str">
        <f>TEXT(Table423[[#This Row],[Payment Date]],"YYYY")</f>
        <v>2048</v>
      </c>
      <c r="E234" s="14">
        <f t="shared" si="11"/>
        <v>219596.47346891157</v>
      </c>
      <c r="F234" s="14">
        <f t="shared" si="9"/>
        <v>250</v>
      </c>
      <c r="G234" s="14">
        <f>Table423[[#This Row],[Monthly Contribution]]+Table423[[#This Row],[Beginning Balance]]</f>
        <v>219846.47346891157</v>
      </c>
      <c r="H234" s="14">
        <f>Table423[[#This Row],[New Balance]]*($E$8/$E$7)</f>
        <v>1832.053945574263</v>
      </c>
      <c r="I234" s="14">
        <f>Table423[[#This Row],[Beginning Balance]]+Table423[[#This Row],[Monthly Contribution]]+Table423[[#This Row],[Interest Earned]]</f>
        <v>221678.52741448584</v>
      </c>
      <c r="J234" s="14">
        <f>J233+Table423[[#This Row],[Interest Earned]]</f>
        <v>156428.52741448584</v>
      </c>
      <c r="K234" s="30"/>
    </row>
    <row r="235" spans="2:11" x14ac:dyDescent="0.25">
      <c r="B235" s="12">
        <v>222</v>
      </c>
      <c r="C235" s="13">
        <f t="shared" si="10"/>
        <v>54210</v>
      </c>
      <c r="D235" s="13" t="str">
        <f>TEXT(Table423[[#This Row],[Payment Date]],"YYYY")</f>
        <v>2048</v>
      </c>
      <c r="E235" s="14">
        <f t="shared" si="11"/>
        <v>221678.52741448584</v>
      </c>
      <c r="F235" s="14">
        <f t="shared" si="9"/>
        <v>250</v>
      </c>
      <c r="G235" s="14">
        <f>Table423[[#This Row],[Monthly Contribution]]+Table423[[#This Row],[Beginning Balance]]</f>
        <v>221928.52741448584</v>
      </c>
      <c r="H235" s="14">
        <f>Table423[[#This Row],[New Balance]]*($E$8/$E$7)</f>
        <v>1849.4043951207152</v>
      </c>
      <c r="I235" s="14">
        <f>Table423[[#This Row],[Beginning Balance]]+Table423[[#This Row],[Monthly Contribution]]+Table423[[#This Row],[Interest Earned]]</f>
        <v>223777.93180960655</v>
      </c>
      <c r="J235" s="14">
        <f>J234+Table423[[#This Row],[Interest Earned]]</f>
        <v>158277.93180960655</v>
      </c>
      <c r="K235" s="30"/>
    </row>
    <row r="236" spans="2:11" x14ac:dyDescent="0.25">
      <c r="B236" s="12">
        <v>223</v>
      </c>
      <c r="C236" s="13">
        <f t="shared" si="10"/>
        <v>54240</v>
      </c>
      <c r="D236" s="13" t="str">
        <f>TEXT(Table423[[#This Row],[Payment Date]],"YYYY")</f>
        <v>2048</v>
      </c>
      <c r="E236" s="14">
        <f t="shared" si="11"/>
        <v>223777.93180960655</v>
      </c>
      <c r="F236" s="14">
        <f t="shared" si="9"/>
        <v>250</v>
      </c>
      <c r="G236" s="14">
        <f>Table423[[#This Row],[Monthly Contribution]]+Table423[[#This Row],[Beginning Balance]]</f>
        <v>224027.93180960655</v>
      </c>
      <c r="H236" s="14">
        <f>Table423[[#This Row],[New Balance]]*($E$8/$E$7)</f>
        <v>1866.8994317467213</v>
      </c>
      <c r="I236" s="14">
        <f>Table423[[#This Row],[Beginning Balance]]+Table423[[#This Row],[Monthly Contribution]]+Table423[[#This Row],[Interest Earned]]</f>
        <v>225894.83124135327</v>
      </c>
      <c r="J236" s="14">
        <f>J235+Table423[[#This Row],[Interest Earned]]</f>
        <v>160144.83124135327</v>
      </c>
      <c r="K236" s="30"/>
    </row>
    <row r="237" spans="2:11" x14ac:dyDescent="0.25">
      <c r="B237" s="12">
        <v>224</v>
      </c>
      <c r="C237" s="13">
        <f t="shared" si="10"/>
        <v>54271</v>
      </c>
      <c r="D237" s="13" t="str">
        <f>TEXT(Table423[[#This Row],[Payment Date]],"YYYY")</f>
        <v>2048</v>
      </c>
      <c r="E237" s="14">
        <f t="shared" si="11"/>
        <v>225894.83124135327</v>
      </c>
      <c r="F237" s="14">
        <f t="shared" si="9"/>
        <v>250</v>
      </c>
      <c r="G237" s="14">
        <f>Table423[[#This Row],[Monthly Contribution]]+Table423[[#This Row],[Beginning Balance]]</f>
        <v>226144.83124135327</v>
      </c>
      <c r="H237" s="14">
        <f>Table423[[#This Row],[New Balance]]*($E$8/$E$7)</f>
        <v>1884.5402603446105</v>
      </c>
      <c r="I237" s="14">
        <f>Table423[[#This Row],[Beginning Balance]]+Table423[[#This Row],[Monthly Contribution]]+Table423[[#This Row],[Interest Earned]]</f>
        <v>228029.37150169787</v>
      </c>
      <c r="J237" s="14">
        <f>J236+Table423[[#This Row],[Interest Earned]]</f>
        <v>162029.37150169787</v>
      </c>
      <c r="K237" s="30"/>
    </row>
    <row r="238" spans="2:11" x14ac:dyDescent="0.25">
      <c r="B238" s="12">
        <v>225</v>
      </c>
      <c r="C238" s="13">
        <f t="shared" si="10"/>
        <v>54302</v>
      </c>
      <c r="D238" s="13" t="str">
        <f>TEXT(Table423[[#This Row],[Payment Date]],"YYYY")</f>
        <v>2048</v>
      </c>
      <c r="E238" s="14">
        <f t="shared" si="11"/>
        <v>228029.37150169787</v>
      </c>
      <c r="F238" s="14">
        <f t="shared" si="9"/>
        <v>250</v>
      </c>
      <c r="G238" s="14">
        <f>Table423[[#This Row],[Monthly Contribution]]+Table423[[#This Row],[Beginning Balance]]</f>
        <v>228279.37150169787</v>
      </c>
      <c r="H238" s="14">
        <f>Table423[[#This Row],[New Balance]]*($E$8/$E$7)</f>
        <v>1902.3280958474822</v>
      </c>
      <c r="I238" s="14">
        <f>Table423[[#This Row],[Beginning Balance]]+Table423[[#This Row],[Monthly Contribution]]+Table423[[#This Row],[Interest Earned]]</f>
        <v>230181.69959754535</v>
      </c>
      <c r="J238" s="14">
        <f>J237+Table423[[#This Row],[Interest Earned]]</f>
        <v>163931.69959754535</v>
      </c>
      <c r="K238" s="30"/>
    </row>
    <row r="239" spans="2:11" x14ac:dyDescent="0.25">
      <c r="B239" s="12">
        <v>226</v>
      </c>
      <c r="C239" s="13">
        <f t="shared" si="10"/>
        <v>54332</v>
      </c>
      <c r="D239" s="13" t="str">
        <f>TEXT(Table423[[#This Row],[Payment Date]],"YYYY")</f>
        <v>2048</v>
      </c>
      <c r="E239" s="14">
        <f t="shared" si="11"/>
        <v>230181.69959754535</v>
      </c>
      <c r="F239" s="14">
        <f t="shared" si="9"/>
        <v>250</v>
      </c>
      <c r="G239" s="14">
        <f>Table423[[#This Row],[Monthly Contribution]]+Table423[[#This Row],[Beginning Balance]]</f>
        <v>230431.69959754535</v>
      </c>
      <c r="H239" s="14">
        <f>Table423[[#This Row],[New Balance]]*($E$8/$E$7)</f>
        <v>1920.2641633128778</v>
      </c>
      <c r="I239" s="14">
        <f>Table423[[#This Row],[Beginning Balance]]+Table423[[#This Row],[Monthly Contribution]]+Table423[[#This Row],[Interest Earned]]</f>
        <v>232351.96376085823</v>
      </c>
      <c r="J239" s="14">
        <f>J238+Table423[[#This Row],[Interest Earned]]</f>
        <v>165851.96376085823</v>
      </c>
      <c r="K239" s="30"/>
    </row>
    <row r="240" spans="2:11" x14ac:dyDescent="0.25">
      <c r="B240" s="12">
        <v>227</v>
      </c>
      <c r="C240" s="13">
        <f t="shared" si="10"/>
        <v>54363</v>
      </c>
      <c r="D240" s="13" t="str">
        <f>TEXT(Table423[[#This Row],[Payment Date]],"YYYY")</f>
        <v>2048</v>
      </c>
      <c r="E240" s="14">
        <f t="shared" si="11"/>
        <v>232351.96376085823</v>
      </c>
      <c r="F240" s="14">
        <f t="shared" si="9"/>
        <v>250</v>
      </c>
      <c r="G240" s="14">
        <f>Table423[[#This Row],[Monthly Contribution]]+Table423[[#This Row],[Beginning Balance]]</f>
        <v>232601.96376085823</v>
      </c>
      <c r="H240" s="14">
        <f>Table423[[#This Row],[New Balance]]*($E$8/$E$7)</f>
        <v>1938.3496980071518</v>
      </c>
      <c r="I240" s="14">
        <f>Table423[[#This Row],[Beginning Balance]]+Table423[[#This Row],[Monthly Contribution]]+Table423[[#This Row],[Interest Earned]]</f>
        <v>234540.31345886539</v>
      </c>
      <c r="J240" s="14">
        <f>J239+Table423[[#This Row],[Interest Earned]]</f>
        <v>167790.31345886539</v>
      </c>
      <c r="K240" s="30"/>
    </row>
    <row r="241" spans="2:11" x14ac:dyDescent="0.25">
      <c r="B241" s="12">
        <v>228</v>
      </c>
      <c r="C241" s="13">
        <f t="shared" si="10"/>
        <v>54393</v>
      </c>
      <c r="D241" s="13" t="str">
        <f>TEXT(Table423[[#This Row],[Payment Date]],"YYYY")</f>
        <v>2048</v>
      </c>
      <c r="E241" s="14">
        <f t="shared" si="11"/>
        <v>234540.31345886539</v>
      </c>
      <c r="F241" s="14">
        <f t="shared" si="9"/>
        <v>250</v>
      </c>
      <c r="G241" s="14">
        <f>Table423[[#This Row],[Monthly Contribution]]+Table423[[#This Row],[Beginning Balance]]</f>
        <v>234790.31345886539</v>
      </c>
      <c r="H241" s="14">
        <f>Table423[[#This Row],[New Balance]]*($E$8/$E$7)</f>
        <v>1956.5859454905449</v>
      </c>
      <c r="I241" s="14">
        <f>Table423[[#This Row],[Beginning Balance]]+Table423[[#This Row],[Monthly Contribution]]+Table423[[#This Row],[Interest Earned]]</f>
        <v>236746.89940435594</v>
      </c>
      <c r="J241" s="14">
        <f>J240+Table423[[#This Row],[Interest Earned]]</f>
        <v>169746.89940435594</v>
      </c>
      <c r="K241" s="30">
        <f>Table423[[#This Row],[Ending Balance]]</f>
        <v>236746.89940435594</v>
      </c>
    </row>
    <row r="242" spans="2:11" x14ac:dyDescent="0.25">
      <c r="B242" s="12">
        <v>229</v>
      </c>
      <c r="C242" s="13">
        <f t="shared" si="10"/>
        <v>54424</v>
      </c>
      <c r="D242" s="13" t="str">
        <f>TEXT(Table423[[#This Row],[Payment Date]],"YYYY")</f>
        <v>2049</v>
      </c>
      <c r="E242" s="14">
        <f t="shared" si="11"/>
        <v>236746.89940435594</v>
      </c>
      <c r="F242" s="14">
        <f t="shared" si="9"/>
        <v>250</v>
      </c>
      <c r="G242" s="14">
        <f>Table423[[#This Row],[Monthly Contribution]]+Table423[[#This Row],[Beginning Balance]]</f>
        <v>236996.89940435594</v>
      </c>
      <c r="H242" s="14">
        <f>Table423[[#This Row],[New Balance]]*($E$8/$E$7)</f>
        <v>1974.9741617029661</v>
      </c>
      <c r="I242" s="14">
        <f>Table423[[#This Row],[Beginning Balance]]+Table423[[#This Row],[Monthly Contribution]]+Table423[[#This Row],[Interest Earned]]</f>
        <v>238971.8735660589</v>
      </c>
      <c r="J242" s="14">
        <f>J241+Table423[[#This Row],[Interest Earned]]</f>
        <v>171721.8735660589</v>
      </c>
      <c r="K242" s="30"/>
    </row>
    <row r="243" spans="2:11" x14ac:dyDescent="0.25">
      <c r="B243" s="12">
        <v>230</v>
      </c>
      <c r="C243" s="13">
        <f t="shared" si="10"/>
        <v>54455</v>
      </c>
      <c r="D243" s="13" t="str">
        <f>TEXT(Table423[[#This Row],[Payment Date]],"YYYY")</f>
        <v>2049</v>
      </c>
      <c r="E243" s="14">
        <f t="shared" si="11"/>
        <v>238971.8735660589</v>
      </c>
      <c r="F243" s="14">
        <f t="shared" si="9"/>
        <v>250</v>
      </c>
      <c r="G243" s="14">
        <f>Table423[[#This Row],[Monthly Contribution]]+Table423[[#This Row],[Beginning Balance]]</f>
        <v>239221.8735660589</v>
      </c>
      <c r="H243" s="14">
        <f>Table423[[#This Row],[New Balance]]*($E$8/$E$7)</f>
        <v>1993.5156130504909</v>
      </c>
      <c r="I243" s="14">
        <f>Table423[[#This Row],[Beginning Balance]]+Table423[[#This Row],[Monthly Contribution]]+Table423[[#This Row],[Interest Earned]]</f>
        <v>241215.38917910939</v>
      </c>
      <c r="J243" s="14">
        <f>J242+Table423[[#This Row],[Interest Earned]]</f>
        <v>173715.38917910939</v>
      </c>
      <c r="K243" s="30"/>
    </row>
    <row r="244" spans="2:11" x14ac:dyDescent="0.25">
      <c r="B244" s="12">
        <v>231</v>
      </c>
      <c r="C244" s="13">
        <f t="shared" si="10"/>
        <v>54483</v>
      </c>
      <c r="D244" s="13" t="str">
        <f>TEXT(Table423[[#This Row],[Payment Date]],"YYYY")</f>
        <v>2049</v>
      </c>
      <c r="E244" s="14">
        <f t="shared" si="11"/>
        <v>241215.38917910939</v>
      </c>
      <c r="F244" s="14">
        <f t="shared" si="9"/>
        <v>250</v>
      </c>
      <c r="G244" s="14">
        <f>Table423[[#This Row],[Monthly Contribution]]+Table423[[#This Row],[Beginning Balance]]</f>
        <v>241465.38917910939</v>
      </c>
      <c r="H244" s="14">
        <f>Table423[[#This Row],[New Balance]]*($E$8/$E$7)</f>
        <v>2012.2115764925782</v>
      </c>
      <c r="I244" s="14">
        <f>Table423[[#This Row],[Beginning Balance]]+Table423[[#This Row],[Monthly Contribution]]+Table423[[#This Row],[Interest Earned]]</f>
        <v>243477.60075560198</v>
      </c>
      <c r="J244" s="14">
        <f>J243+Table423[[#This Row],[Interest Earned]]</f>
        <v>175727.60075560198</v>
      </c>
      <c r="K244" s="30"/>
    </row>
    <row r="245" spans="2:11" x14ac:dyDescent="0.25">
      <c r="B245" s="12">
        <v>232</v>
      </c>
      <c r="C245" s="13">
        <f t="shared" si="10"/>
        <v>54514</v>
      </c>
      <c r="D245" s="13" t="str">
        <f>TEXT(Table423[[#This Row],[Payment Date]],"YYYY")</f>
        <v>2049</v>
      </c>
      <c r="E245" s="14">
        <f t="shared" si="11"/>
        <v>243477.60075560198</v>
      </c>
      <c r="F245" s="14">
        <f t="shared" si="9"/>
        <v>250</v>
      </c>
      <c r="G245" s="14">
        <f>Table423[[#This Row],[Monthly Contribution]]+Table423[[#This Row],[Beginning Balance]]</f>
        <v>243727.60075560198</v>
      </c>
      <c r="H245" s="14">
        <f>Table423[[#This Row],[New Balance]]*($E$8/$E$7)</f>
        <v>2031.0633396300163</v>
      </c>
      <c r="I245" s="14">
        <f>Table423[[#This Row],[Beginning Balance]]+Table423[[#This Row],[Monthly Contribution]]+Table423[[#This Row],[Interest Earned]]</f>
        <v>245758.664095232</v>
      </c>
      <c r="J245" s="14">
        <f>J244+Table423[[#This Row],[Interest Earned]]</f>
        <v>177758.664095232</v>
      </c>
      <c r="K245" s="30"/>
    </row>
    <row r="246" spans="2:11" x14ac:dyDescent="0.25">
      <c r="B246" s="12">
        <v>233</v>
      </c>
      <c r="C246" s="13">
        <f t="shared" si="10"/>
        <v>54544</v>
      </c>
      <c r="D246" s="13" t="str">
        <f>TEXT(Table423[[#This Row],[Payment Date]],"YYYY")</f>
        <v>2049</v>
      </c>
      <c r="E246" s="14">
        <f t="shared" si="11"/>
        <v>245758.664095232</v>
      </c>
      <c r="F246" s="14">
        <f t="shared" si="9"/>
        <v>250</v>
      </c>
      <c r="G246" s="14">
        <f>Table423[[#This Row],[Monthly Contribution]]+Table423[[#This Row],[Beginning Balance]]</f>
        <v>246008.664095232</v>
      </c>
      <c r="H246" s="14">
        <f>Table423[[#This Row],[New Balance]]*($E$8/$E$7)</f>
        <v>2050.0722007936001</v>
      </c>
      <c r="I246" s="14">
        <f>Table423[[#This Row],[Beginning Balance]]+Table423[[#This Row],[Monthly Contribution]]+Table423[[#This Row],[Interest Earned]]</f>
        <v>248058.7362960256</v>
      </c>
      <c r="J246" s="14">
        <f>J245+Table423[[#This Row],[Interest Earned]]</f>
        <v>179808.7362960256</v>
      </c>
      <c r="K246" s="30"/>
    </row>
    <row r="247" spans="2:11" x14ac:dyDescent="0.25">
      <c r="B247" s="12">
        <v>234</v>
      </c>
      <c r="C247" s="13">
        <f t="shared" si="10"/>
        <v>54575</v>
      </c>
      <c r="D247" s="13" t="str">
        <f>TEXT(Table423[[#This Row],[Payment Date]],"YYYY")</f>
        <v>2049</v>
      </c>
      <c r="E247" s="14">
        <f t="shared" si="11"/>
        <v>248058.7362960256</v>
      </c>
      <c r="F247" s="14">
        <f t="shared" si="9"/>
        <v>250</v>
      </c>
      <c r="G247" s="14">
        <f>Table423[[#This Row],[Monthly Contribution]]+Table423[[#This Row],[Beginning Balance]]</f>
        <v>248308.7362960256</v>
      </c>
      <c r="H247" s="14">
        <f>Table423[[#This Row],[New Balance]]*($E$8/$E$7)</f>
        <v>2069.2394691335467</v>
      </c>
      <c r="I247" s="14">
        <f>Table423[[#This Row],[Beginning Balance]]+Table423[[#This Row],[Monthly Contribution]]+Table423[[#This Row],[Interest Earned]]</f>
        <v>250377.97576515915</v>
      </c>
      <c r="J247" s="14">
        <f>J246+Table423[[#This Row],[Interest Earned]]</f>
        <v>181877.97576515915</v>
      </c>
      <c r="K247" s="30"/>
    </row>
    <row r="248" spans="2:11" x14ac:dyDescent="0.25">
      <c r="B248" s="12">
        <v>235</v>
      </c>
      <c r="C248" s="13">
        <f t="shared" si="10"/>
        <v>54605</v>
      </c>
      <c r="D248" s="13" t="str">
        <f>TEXT(Table423[[#This Row],[Payment Date]],"YYYY")</f>
        <v>2049</v>
      </c>
      <c r="E248" s="14">
        <f t="shared" si="11"/>
        <v>250377.97576515915</v>
      </c>
      <c r="F248" s="14">
        <f t="shared" si="9"/>
        <v>250</v>
      </c>
      <c r="G248" s="14">
        <f>Table423[[#This Row],[Monthly Contribution]]+Table423[[#This Row],[Beginning Balance]]</f>
        <v>250627.97576515915</v>
      </c>
      <c r="H248" s="14">
        <f>Table423[[#This Row],[New Balance]]*($E$8/$E$7)</f>
        <v>2088.5664647096596</v>
      </c>
      <c r="I248" s="14">
        <f>Table423[[#This Row],[Beginning Balance]]+Table423[[#This Row],[Monthly Contribution]]+Table423[[#This Row],[Interest Earned]]</f>
        <v>252716.54222986882</v>
      </c>
      <c r="J248" s="14">
        <f>J247+Table423[[#This Row],[Interest Earned]]</f>
        <v>183966.54222986882</v>
      </c>
      <c r="K248" s="30"/>
    </row>
    <row r="249" spans="2:11" x14ac:dyDescent="0.25">
      <c r="B249" s="12">
        <v>236</v>
      </c>
      <c r="C249" s="13">
        <f t="shared" si="10"/>
        <v>54636</v>
      </c>
      <c r="D249" s="13" t="str">
        <f>TEXT(Table423[[#This Row],[Payment Date]],"YYYY")</f>
        <v>2049</v>
      </c>
      <c r="E249" s="14">
        <f t="shared" si="11"/>
        <v>252716.54222986882</v>
      </c>
      <c r="F249" s="14">
        <f t="shared" si="9"/>
        <v>250</v>
      </c>
      <c r="G249" s="14">
        <f>Table423[[#This Row],[Monthly Contribution]]+Table423[[#This Row],[Beginning Balance]]</f>
        <v>252966.54222986882</v>
      </c>
      <c r="H249" s="14">
        <f>Table423[[#This Row],[New Balance]]*($E$8/$E$7)</f>
        <v>2108.0545185822402</v>
      </c>
      <c r="I249" s="14">
        <f>Table423[[#This Row],[Beginning Balance]]+Table423[[#This Row],[Monthly Contribution]]+Table423[[#This Row],[Interest Earned]]</f>
        <v>255074.59674845106</v>
      </c>
      <c r="J249" s="14">
        <f>J248+Table423[[#This Row],[Interest Earned]]</f>
        <v>186074.59674845106</v>
      </c>
      <c r="K249" s="30"/>
    </row>
    <row r="250" spans="2:11" x14ac:dyDescent="0.25">
      <c r="B250" s="12">
        <v>237</v>
      </c>
      <c r="C250" s="13">
        <f t="shared" si="10"/>
        <v>54667</v>
      </c>
      <c r="D250" s="13" t="str">
        <f>TEXT(Table423[[#This Row],[Payment Date]],"YYYY")</f>
        <v>2049</v>
      </c>
      <c r="E250" s="14">
        <f t="shared" si="11"/>
        <v>255074.59674845106</v>
      </c>
      <c r="F250" s="14">
        <f t="shared" si="9"/>
        <v>250</v>
      </c>
      <c r="G250" s="14">
        <f>Table423[[#This Row],[Monthly Contribution]]+Table423[[#This Row],[Beginning Balance]]</f>
        <v>255324.59674845106</v>
      </c>
      <c r="H250" s="14">
        <f>Table423[[#This Row],[New Balance]]*($E$8/$E$7)</f>
        <v>2127.704972903759</v>
      </c>
      <c r="I250" s="14">
        <f>Table423[[#This Row],[Beginning Balance]]+Table423[[#This Row],[Monthly Contribution]]+Table423[[#This Row],[Interest Earned]]</f>
        <v>257452.30172135483</v>
      </c>
      <c r="J250" s="14">
        <f>J249+Table423[[#This Row],[Interest Earned]]</f>
        <v>188202.30172135483</v>
      </c>
      <c r="K250" s="30"/>
    </row>
    <row r="251" spans="2:11" x14ac:dyDescent="0.25">
      <c r="B251" s="12">
        <v>238</v>
      </c>
      <c r="C251" s="13">
        <f t="shared" si="10"/>
        <v>54697</v>
      </c>
      <c r="D251" s="13" t="str">
        <f>TEXT(Table423[[#This Row],[Payment Date]],"YYYY")</f>
        <v>2049</v>
      </c>
      <c r="E251" s="14">
        <f t="shared" si="11"/>
        <v>257452.30172135483</v>
      </c>
      <c r="F251" s="14">
        <f t="shared" si="9"/>
        <v>250</v>
      </c>
      <c r="G251" s="14">
        <f>Table423[[#This Row],[Monthly Contribution]]+Table423[[#This Row],[Beginning Balance]]</f>
        <v>257702.30172135483</v>
      </c>
      <c r="H251" s="14">
        <f>Table423[[#This Row],[New Balance]]*($E$8/$E$7)</f>
        <v>2147.5191810112901</v>
      </c>
      <c r="I251" s="14">
        <f>Table423[[#This Row],[Beginning Balance]]+Table423[[#This Row],[Monthly Contribution]]+Table423[[#This Row],[Interest Earned]]</f>
        <v>259849.82090236613</v>
      </c>
      <c r="J251" s="14">
        <f>J250+Table423[[#This Row],[Interest Earned]]</f>
        <v>190349.82090236613</v>
      </c>
      <c r="K251" s="30"/>
    </row>
    <row r="252" spans="2:11" x14ac:dyDescent="0.25">
      <c r="B252" s="12">
        <v>239</v>
      </c>
      <c r="C252" s="13">
        <f t="shared" si="10"/>
        <v>54728</v>
      </c>
      <c r="D252" s="13" t="str">
        <f>TEXT(Table423[[#This Row],[Payment Date]],"YYYY")</f>
        <v>2049</v>
      </c>
      <c r="E252" s="14">
        <f t="shared" si="11"/>
        <v>259849.82090236613</v>
      </c>
      <c r="F252" s="14">
        <f t="shared" si="9"/>
        <v>250</v>
      </c>
      <c r="G252" s="14">
        <f>Table423[[#This Row],[Monthly Contribution]]+Table423[[#This Row],[Beginning Balance]]</f>
        <v>260099.82090236613</v>
      </c>
      <c r="H252" s="14">
        <f>Table423[[#This Row],[New Balance]]*($E$8/$E$7)</f>
        <v>2167.4985075197178</v>
      </c>
      <c r="I252" s="14">
        <f>Table423[[#This Row],[Beginning Balance]]+Table423[[#This Row],[Monthly Contribution]]+Table423[[#This Row],[Interest Earned]]</f>
        <v>262267.31940988585</v>
      </c>
      <c r="J252" s="14">
        <f>J251+Table423[[#This Row],[Interest Earned]]</f>
        <v>192517.31940988585</v>
      </c>
      <c r="K252" s="30"/>
    </row>
    <row r="253" spans="2:11" x14ac:dyDescent="0.25">
      <c r="B253" s="12">
        <v>240</v>
      </c>
      <c r="C253" s="13">
        <f t="shared" si="10"/>
        <v>54758</v>
      </c>
      <c r="D253" s="13" t="str">
        <f>TEXT(Table423[[#This Row],[Payment Date]],"YYYY")</f>
        <v>2049</v>
      </c>
      <c r="E253" s="14">
        <f t="shared" si="11"/>
        <v>262267.31940988585</v>
      </c>
      <c r="F253" s="14">
        <f t="shared" si="9"/>
        <v>250</v>
      </c>
      <c r="G253" s="14">
        <f>Table423[[#This Row],[Monthly Contribution]]+Table423[[#This Row],[Beginning Balance]]</f>
        <v>262517.31940988585</v>
      </c>
      <c r="H253" s="14">
        <f>Table423[[#This Row],[New Balance]]*($E$8/$E$7)</f>
        <v>2187.6443284157153</v>
      </c>
      <c r="I253" s="14">
        <f>Table423[[#This Row],[Beginning Balance]]+Table423[[#This Row],[Monthly Contribution]]+Table423[[#This Row],[Interest Earned]]</f>
        <v>264704.96373830159</v>
      </c>
      <c r="J253" s="14">
        <f>J252+Table423[[#This Row],[Interest Earned]]</f>
        <v>194704.96373830157</v>
      </c>
      <c r="K253" s="30">
        <f>Table423[[#This Row],[Ending Balance]]</f>
        <v>264704.96373830159</v>
      </c>
    </row>
    <row r="254" spans="2:11" x14ac:dyDescent="0.25">
      <c r="B254" s="12">
        <v>241</v>
      </c>
      <c r="C254" s="13">
        <f t="shared" si="10"/>
        <v>54789</v>
      </c>
      <c r="D254" s="13" t="str">
        <f>TEXT(Table423[[#This Row],[Payment Date]],"YYYY")</f>
        <v>2050</v>
      </c>
      <c r="E254" s="14">
        <f t="shared" si="11"/>
        <v>264704.96373830159</v>
      </c>
      <c r="F254" s="14">
        <f t="shared" si="9"/>
        <v>250</v>
      </c>
      <c r="G254" s="14">
        <f>Table423[[#This Row],[Monthly Contribution]]+Table423[[#This Row],[Beginning Balance]]</f>
        <v>264954.96373830159</v>
      </c>
      <c r="H254" s="14">
        <f>Table423[[#This Row],[New Balance]]*($E$8/$E$7)</f>
        <v>2207.9580311525133</v>
      </c>
      <c r="I254" s="14">
        <f>Table423[[#This Row],[Beginning Balance]]+Table423[[#This Row],[Monthly Contribution]]+Table423[[#This Row],[Interest Earned]]</f>
        <v>267162.92176945409</v>
      </c>
      <c r="J254" s="14">
        <f>J253+Table423[[#This Row],[Interest Earned]]</f>
        <v>196912.92176945409</v>
      </c>
      <c r="K254" s="30"/>
    </row>
    <row r="255" spans="2:11" x14ac:dyDescent="0.25">
      <c r="B255" s="12">
        <v>242</v>
      </c>
      <c r="C255" s="13">
        <f t="shared" si="10"/>
        <v>54820</v>
      </c>
      <c r="D255" s="13" t="str">
        <f>TEXT(Table423[[#This Row],[Payment Date]],"YYYY")</f>
        <v>2050</v>
      </c>
      <c r="E255" s="14">
        <f t="shared" si="11"/>
        <v>267162.92176945409</v>
      </c>
      <c r="F255" s="14">
        <f t="shared" si="9"/>
        <v>250</v>
      </c>
      <c r="G255" s="14">
        <f>Table423[[#This Row],[Monthly Contribution]]+Table423[[#This Row],[Beginning Balance]]</f>
        <v>267412.92176945409</v>
      </c>
      <c r="H255" s="14">
        <f>Table423[[#This Row],[New Balance]]*($E$8/$E$7)</f>
        <v>2228.4410147454505</v>
      </c>
      <c r="I255" s="14">
        <f>Table423[[#This Row],[Beginning Balance]]+Table423[[#This Row],[Monthly Contribution]]+Table423[[#This Row],[Interest Earned]]</f>
        <v>269641.36278419953</v>
      </c>
      <c r="J255" s="14">
        <f>J254+Table423[[#This Row],[Interest Earned]]</f>
        <v>199141.36278419953</v>
      </c>
      <c r="K255" s="30"/>
    </row>
    <row r="256" spans="2:11" x14ac:dyDescent="0.25">
      <c r="B256" s="12">
        <v>243</v>
      </c>
      <c r="C256" s="13">
        <f t="shared" si="10"/>
        <v>54848</v>
      </c>
      <c r="D256" s="13" t="str">
        <f>TEXT(Table423[[#This Row],[Payment Date]],"YYYY")</f>
        <v>2050</v>
      </c>
      <c r="E256" s="14">
        <f t="shared" si="11"/>
        <v>269641.36278419953</v>
      </c>
      <c r="F256" s="14">
        <f t="shared" si="9"/>
        <v>250</v>
      </c>
      <c r="G256" s="14">
        <f>Table423[[#This Row],[Monthly Contribution]]+Table423[[#This Row],[Beginning Balance]]</f>
        <v>269891.36278419953</v>
      </c>
      <c r="H256" s="14">
        <f>Table423[[#This Row],[New Balance]]*($E$8/$E$7)</f>
        <v>2249.0946898683296</v>
      </c>
      <c r="I256" s="14">
        <f>Table423[[#This Row],[Beginning Balance]]+Table423[[#This Row],[Monthly Contribution]]+Table423[[#This Row],[Interest Earned]]</f>
        <v>272140.45747406787</v>
      </c>
      <c r="J256" s="14">
        <f>J255+Table423[[#This Row],[Interest Earned]]</f>
        <v>201390.45747406787</v>
      </c>
      <c r="K256" s="30"/>
    </row>
    <row r="257" spans="2:11" x14ac:dyDescent="0.25">
      <c r="B257" s="12">
        <v>244</v>
      </c>
      <c r="C257" s="13">
        <f t="shared" si="10"/>
        <v>54879</v>
      </c>
      <c r="D257" s="13" t="str">
        <f>TEXT(Table423[[#This Row],[Payment Date]],"YYYY")</f>
        <v>2050</v>
      </c>
      <c r="E257" s="14">
        <f t="shared" si="11"/>
        <v>272140.45747406787</v>
      </c>
      <c r="F257" s="14">
        <f t="shared" si="9"/>
        <v>250</v>
      </c>
      <c r="G257" s="14">
        <f>Table423[[#This Row],[Monthly Contribution]]+Table423[[#This Row],[Beginning Balance]]</f>
        <v>272390.45747406787</v>
      </c>
      <c r="H257" s="14">
        <f>Table423[[#This Row],[New Balance]]*($E$8/$E$7)</f>
        <v>2269.9204789505657</v>
      </c>
      <c r="I257" s="14">
        <f>Table423[[#This Row],[Beginning Balance]]+Table423[[#This Row],[Monthly Contribution]]+Table423[[#This Row],[Interest Earned]]</f>
        <v>274660.37795301841</v>
      </c>
      <c r="J257" s="14">
        <f>J256+Table423[[#This Row],[Interest Earned]]</f>
        <v>203660.37795301844</v>
      </c>
      <c r="K257" s="30"/>
    </row>
    <row r="258" spans="2:11" x14ac:dyDescent="0.25">
      <c r="B258" s="12">
        <v>245</v>
      </c>
      <c r="C258" s="13">
        <f t="shared" si="10"/>
        <v>54909</v>
      </c>
      <c r="D258" s="13" t="str">
        <f>TEXT(Table423[[#This Row],[Payment Date]],"YYYY")</f>
        <v>2050</v>
      </c>
      <c r="E258" s="14">
        <f t="shared" si="11"/>
        <v>274660.37795301841</v>
      </c>
      <c r="F258" s="14">
        <f t="shared" si="9"/>
        <v>250</v>
      </c>
      <c r="G258" s="14">
        <f>Table423[[#This Row],[Monthly Contribution]]+Table423[[#This Row],[Beginning Balance]]</f>
        <v>274910.37795301841</v>
      </c>
      <c r="H258" s="14">
        <f>Table423[[#This Row],[New Balance]]*($E$8/$E$7)</f>
        <v>2290.9198162751536</v>
      </c>
      <c r="I258" s="14">
        <f>Table423[[#This Row],[Beginning Balance]]+Table423[[#This Row],[Monthly Contribution]]+Table423[[#This Row],[Interest Earned]]</f>
        <v>277201.29776929354</v>
      </c>
      <c r="J258" s="14">
        <f>J257+Table423[[#This Row],[Interest Earned]]</f>
        <v>205951.2977692936</v>
      </c>
      <c r="K258" s="30"/>
    </row>
    <row r="259" spans="2:11" x14ac:dyDescent="0.25">
      <c r="B259" s="12">
        <v>246</v>
      </c>
      <c r="C259" s="13">
        <f t="shared" si="10"/>
        <v>54940</v>
      </c>
      <c r="D259" s="13" t="str">
        <f>TEXT(Table423[[#This Row],[Payment Date]],"YYYY")</f>
        <v>2050</v>
      </c>
      <c r="E259" s="14">
        <f t="shared" si="11"/>
        <v>277201.29776929354</v>
      </c>
      <c r="F259" s="14">
        <f t="shared" si="9"/>
        <v>250</v>
      </c>
      <c r="G259" s="14">
        <f>Table423[[#This Row],[Monthly Contribution]]+Table423[[#This Row],[Beginning Balance]]</f>
        <v>277451.29776929354</v>
      </c>
      <c r="H259" s="14">
        <f>Table423[[#This Row],[New Balance]]*($E$8/$E$7)</f>
        <v>2312.0941480774463</v>
      </c>
      <c r="I259" s="14">
        <f>Table423[[#This Row],[Beginning Balance]]+Table423[[#This Row],[Monthly Contribution]]+Table423[[#This Row],[Interest Earned]]</f>
        <v>279763.39191737096</v>
      </c>
      <c r="J259" s="14">
        <f>J258+Table423[[#This Row],[Interest Earned]]</f>
        <v>208263.39191737105</v>
      </c>
      <c r="K259" s="30"/>
    </row>
    <row r="260" spans="2:11" x14ac:dyDescent="0.25">
      <c r="B260" s="12">
        <v>247</v>
      </c>
      <c r="C260" s="13">
        <f t="shared" si="10"/>
        <v>54970</v>
      </c>
      <c r="D260" s="13" t="str">
        <f>TEXT(Table423[[#This Row],[Payment Date]],"YYYY")</f>
        <v>2050</v>
      </c>
      <c r="E260" s="14">
        <f t="shared" si="11"/>
        <v>279763.39191737096</v>
      </c>
      <c r="F260" s="14">
        <f t="shared" si="9"/>
        <v>250</v>
      </c>
      <c r="G260" s="14">
        <f>Table423[[#This Row],[Monthly Contribution]]+Table423[[#This Row],[Beginning Balance]]</f>
        <v>280013.39191737096</v>
      </c>
      <c r="H260" s="14">
        <f>Table423[[#This Row],[New Balance]]*($E$8/$E$7)</f>
        <v>2333.444932644758</v>
      </c>
      <c r="I260" s="14">
        <f>Table423[[#This Row],[Beginning Balance]]+Table423[[#This Row],[Monthly Contribution]]+Table423[[#This Row],[Interest Earned]]</f>
        <v>282346.83685001574</v>
      </c>
      <c r="J260" s="14">
        <f>J259+Table423[[#This Row],[Interest Earned]]</f>
        <v>210596.8368500158</v>
      </c>
      <c r="K260" s="30"/>
    </row>
    <row r="261" spans="2:11" x14ac:dyDescent="0.25">
      <c r="B261" s="12">
        <v>248</v>
      </c>
      <c r="C261" s="13">
        <f t="shared" si="10"/>
        <v>55001</v>
      </c>
      <c r="D261" s="13" t="str">
        <f>TEXT(Table423[[#This Row],[Payment Date]],"YYYY")</f>
        <v>2050</v>
      </c>
      <c r="E261" s="14">
        <f t="shared" si="11"/>
        <v>282346.83685001574</v>
      </c>
      <c r="F261" s="14">
        <f t="shared" si="9"/>
        <v>250</v>
      </c>
      <c r="G261" s="14">
        <f>Table423[[#This Row],[Monthly Contribution]]+Table423[[#This Row],[Beginning Balance]]</f>
        <v>282596.83685001574</v>
      </c>
      <c r="H261" s="14">
        <f>Table423[[#This Row],[New Balance]]*($E$8/$E$7)</f>
        <v>2354.9736404167979</v>
      </c>
      <c r="I261" s="14">
        <f>Table423[[#This Row],[Beginning Balance]]+Table423[[#This Row],[Monthly Contribution]]+Table423[[#This Row],[Interest Earned]]</f>
        <v>284951.81049043254</v>
      </c>
      <c r="J261" s="14">
        <f>J260+Table423[[#This Row],[Interest Earned]]</f>
        <v>212951.8104904326</v>
      </c>
      <c r="K261" s="30"/>
    </row>
    <row r="262" spans="2:11" x14ac:dyDescent="0.25">
      <c r="B262" s="12">
        <v>249</v>
      </c>
      <c r="C262" s="13">
        <f t="shared" si="10"/>
        <v>55032</v>
      </c>
      <c r="D262" s="13" t="str">
        <f>TEXT(Table423[[#This Row],[Payment Date]],"YYYY")</f>
        <v>2050</v>
      </c>
      <c r="E262" s="14">
        <f t="shared" si="11"/>
        <v>284951.81049043254</v>
      </c>
      <c r="F262" s="14">
        <f t="shared" si="9"/>
        <v>250</v>
      </c>
      <c r="G262" s="14">
        <f>Table423[[#This Row],[Monthly Contribution]]+Table423[[#This Row],[Beginning Balance]]</f>
        <v>285201.81049043254</v>
      </c>
      <c r="H262" s="14">
        <f>Table423[[#This Row],[New Balance]]*($E$8/$E$7)</f>
        <v>2376.6817540869379</v>
      </c>
      <c r="I262" s="14">
        <f>Table423[[#This Row],[Beginning Balance]]+Table423[[#This Row],[Monthly Contribution]]+Table423[[#This Row],[Interest Earned]]</f>
        <v>287578.49224451947</v>
      </c>
      <c r="J262" s="14">
        <f>J261+Table423[[#This Row],[Interest Earned]]</f>
        <v>215328.49224451953</v>
      </c>
      <c r="K262" s="30"/>
    </row>
    <row r="263" spans="2:11" x14ac:dyDescent="0.25">
      <c r="B263" s="12">
        <v>250</v>
      </c>
      <c r="C263" s="13">
        <f t="shared" si="10"/>
        <v>55062</v>
      </c>
      <c r="D263" s="13" t="str">
        <f>TEXT(Table423[[#This Row],[Payment Date]],"YYYY")</f>
        <v>2050</v>
      </c>
      <c r="E263" s="14">
        <f t="shared" si="11"/>
        <v>287578.49224451947</v>
      </c>
      <c r="F263" s="14">
        <f t="shared" si="9"/>
        <v>250</v>
      </c>
      <c r="G263" s="14">
        <f>Table423[[#This Row],[Monthly Contribution]]+Table423[[#This Row],[Beginning Balance]]</f>
        <v>287828.49224451947</v>
      </c>
      <c r="H263" s="14">
        <f>Table423[[#This Row],[New Balance]]*($E$8/$E$7)</f>
        <v>2398.5707687043287</v>
      </c>
      <c r="I263" s="14">
        <f>Table423[[#This Row],[Beginning Balance]]+Table423[[#This Row],[Monthly Contribution]]+Table423[[#This Row],[Interest Earned]]</f>
        <v>290227.06301322381</v>
      </c>
      <c r="J263" s="14">
        <f>J262+Table423[[#This Row],[Interest Earned]]</f>
        <v>217727.06301322384</v>
      </c>
      <c r="K263" s="30"/>
    </row>
    <row r="264" spans="2:11" x14ac:dyDescent="0.25">
      <c r="B264" s="12">
        <v>251</v>
      </c>
      <c r="C264" s="13">
        <f t="shared" si="10"/>
        <v>55093</v>
      </c>
      <c r="D264" s="13" t="str">
        <f>TEXT(Table423[[#This Row],[Payment Date]],"YYYY")</f>
        <v>2050</v>
      </c>
      <c r="E264" s="14">
        <f t="shared" si="11"/>
        <v>290227.06301322381</v>
      </c>
      <c r="F264" s="14">
        <f t="shared" si="9"/>
        <v>250</v>
      </c>
      <c r="G264" s="14">
        <f>Table423[[#This Row],[Monthly Contribution]]+Table423[[#This Row],[Beginning Balance]]</f>
        <v>290477.06301322381</v>
      </c>
      <c r="H264" s="14">
        <f>Table423[[#This Row],[New Balance]]*($E$8/$E$7)</f>
        <v>2420.6421917768653</v>
      </c>
      <c r="I264" s="14">
        <f>Table423[[#This Row],[Beginning Balance]]+Table423[[#This Row],[Monthly Contribution]]+Table423[[#This Row],[Interest Earned]]</f>
        <v>292897.7052050007</v>
      </c>
      <c r="J264" s="14">
        <f>J263+Table423[[#This Row],[Interest Earned]]</f>
        <v>220147.7052050007</v>
      </c>
      <c r="K264" s="30"/>
    </row>
    <row r="265" spans="2:11" x14ac:dyDescent="0.25">
      <c r="B265" s="12">
        <v>252</v>
      </c>
      <c r="C265" s="13">
        <f t="shared" si="10"/>
        <v>55123</v>
      </c>
      <c r="D265" s="13" t="str">
        <f>TEXT(Table423[[#This Row],[Payment Date]],"YYYY")</f>
        <v>2050</v>
      </c>
      <c r="E265" s="14">
        <f t="shared" si="11"/>
        <v>292897.7052050007</v>
      </c>
      <c r="F265" s="14">
        <f t="shared" si="9"/>
        <v>250</v>
      </c>
      <c r="G265" s="14">
        <f>Table423[[#This Row],[Monthly Contribution]]+Table423[[#This Row],[Beginning Balance]]</f>
        <v>293147.7052050007</v>
      </c>
      <c r="H265" s="14">
        <f>Table423[[#This Row],[New Balance]]*($E$8/$E$7)</f>
        <v>2442.8975433750056</v>
      </c>
      <c r="I265" s="14">
        <f>Table423[[#This Row],[Beginning Balance]]+Table423[[#This Row],[Monthly Contribution]]+Table423[[#This Row],[Interest Earned]]</f>
        <v>295590.60274837574</v>
      </c>
      <c r="J265" s="14">
        <f>J264+Table423[[#This Row],[Interest Earned]]</f>
        <v>222590.60274837571</v>
      </c>
      <c r="K265" s="30">
        <f>Table423[[#This Row],[Ending Balance]]</f>
        <v>295590.60274837574</v>
      </c>
    </row>
    <row r="266" spans="2:11" x14ac:dyDescent="0.25">
      <c r="B266" s="12">
        <v>253</v>
      </c>
      <c r="C266" s="13">
        <f t="shared" si="10"/>
        <v>55154</v>
      </c>
      <c r="D266" s="13" t="str">
        <f>TEXT(Table423[[#This Row],[Payment Date]],"YYYY")</f>
        <v>2051</v>
      </c>
      <c r="E266" s="14">
        <f t="shared" si="11"/>
        <v>295590.60274837574</v>
      </c>
      <c r="F266" s="14">
        <f t="shared" si="9"/>
        <v>250</v>
      </c>
      <c r="G266" s="14">
        <f>Table423[[#This Row],[Monthly Contribution]]+Table423[[#This Row],[Beginning Balance]]</f>
        <v>295840.60274837574</v>
      </c>
      <c r="H266" s="14">
        <f>Table423[[#This Row],[New Balance]]*($E$8/$E$7)</f>
        <v>2465.3383562364643</v>
      </c>
      <c r="I266" s="14">
        <f>Table423[[#This Row],[Beginning Balance]]+Table423[[#This Row],[Monthly Contribution]]+Table423[[#This Row],[Interest Earned]]</f>
        <v>298305.9411046122</v>
      </c>
      <c r="J266" s="14">
        <f>J265+Table423[[#This Row],[Interest Earned]]</f>
        <v>225055.94110461217</v>
      </c>
      <c r="K266" s="30"/>
    </row>
    <row r="267" spans="2:11" x14ac:dyDescent="0.25">
      <c r="B267" s="12">
        <v>254</v>
      </c>
      <c r="C267" s="13">
        <f t="shared" si="10"/>
        <v>55185</v>
      </c>
      <c r="D267" s="13" t="str">
        <f>TEXT(Table423[[#This Row],[Payment Date]],"YYYY")</f>
        <v>2051</v>
      </c>
      <c r="E267" s="14">
        <f t="shared" si="11"/>
        <v>298305.9411046122</v>
      </c>
      <c r="F267" s="14">
        <f t="shared" si="9"/>
        <v>250</v>
      </c>
      <c r="G267" s="14">
        <f>Table423[[#This Row],[Monthly Contribution]]+Table423[[#This Row],[Beginning Balance]]</f>
        <v>298555.9411046122</v>
      </c>
      <c r="H267" s="14">
        <f>Table423[[#This Row],[New Balance]]*($E$8/$E$7)</f>
        <v>2487.9661758717684</v>
      </c>
      <c r="I267" s="14">
        <f>Table423[[#This Row],[Beginning Balance]]+Table423[[#This Row],[Monthly Contribution]]+Table423[[#This Row],[Interest Earned]]</f>
        <v>301043.90728048398</v>
      </c>
      <c r="J267" s="14">
        <f>J266+Table423[[#This Row],[Interest Earned]]</f>
        <v>227543.90728048392</v>
      </c>
      <c r="K267" s="30"/>
    </row>
    <row r="268" spans="2:11" x14ac:dyDescent="0.25">
      <c r="B268" s="12">
        <v>255</v>
      </c>
      <c r="C268" s="13">
        <f t="shared" si="10"/>
        <v>55213</v>
      </c>
      <c r="D268" s="13" t="str">
        <f>TEXT(Table423[[#This Row],[Payment Date]],"YYYY")</f>
        <v>2051</v>
      </c>
      <c r="E268" s="14">
        <f t="shared" si="11"/>
        <v>301043.90728048398</v>
      </c>
      <c r="F268" s="14">
        <f t="shared" si="9"/>
        <v>250</v>
      </c>
      <c r="G268" s="14">
        <f>Table423[[#This Row],[Monthly Contribution]]+Table423[[#This Row],[Beginning Balance]]</f>
        <v>301293.90728048398</v>
      </c>
      <c r="H268" s="14">
        <f>Table423[[#This Row],[New Balance]]*($E$8/$E$7)</f>
        <v>2510.7825606706997</v>
      </c>
      <c r="I268" s="14">
        <f>Table423[[#This Row],[Beginning Balance]]+Table423[[#This Row],[Monthly Contribution]]+Table423[[#This Row],[Interest Earned]]</f>
        <v>303804.68984115467</v>
      </c>
      <c r="J268" s="14">
        <f>J267+Table423[[#This Row],[Interest Earned]]</f>
        <v>230054.68984115461</v>
      </c>
      <c r="K268" s="30"/>
    </row>
    <row r="269" spans="2:11" x14ac:dyDescent="0.25">
      <c r="B269" s="12">
        <v>256</v>
      </c>
      <c r="C269" s="13">
        <f t="shared" si="10"/>
        <v>55244</v>
      </c>
      <c r="D269" s="13" t="str">
        <f>TEXT(Table423[[#This Row],[Payment Date]],"YYYY")</f>
        <v>2051</v>
      </c>
      <c r="E269" s="14">
        <f t="shared" si="11"/>
        <v>303804.68984115467</v>
      </c>
      <c r="F269" s="14">
        <f t="shared" si="9"/>
        <v>250</v>
      </c>
      <c r="G269" s="14">
        <f>Table423[[#This Row],[Monthly Contribution]]+Table423[[#This Row],[Beginning Balance]]</f>
        <v>304054.68984115467</v>
      </c>
      <c r="H269" s="14">
        <f>Table423[[#This Row],[New Balance]]*($E$8/$E$7)</f>
        <v>2533.7890820096222</v>
      </c>
      <c r="I269" s="14">
        <f>Table423[[#This Row],[Beginning Balance]]+Table423[[#This Row],[Monthly Contribution]]+Table423[[#This Row],[Interest Earned]]</f>
        <v>306588.47892316431</v>
      </c>
      <c r="J269" s="14">
        <f>J268+Table423[[#This Row],[Interest Earned]]</f>
        <v>232588.47892316425</v>
      </c>
      <c r="K269" s="30"/>
    </row>
    <row r="270" spans="2:11" x14ac:dyDescent="0.25">
      <c r="B270" s="12">
        <v>257</v>
      </c>
      <c r="C270" s="13">
        <f t="shared" si="10"/>
        <v>55274</v>
      </c>
      <c r="D270" s="13" t="str">
        <f>TEXT(Table423[[#This Row],[Payment Date]],"YYYY")</f>
        <v>2051</v>
      </c>
      <c r="E270" s="14">
        <f t="shared" si="11"/>
        <v>306588.47892316431</v>
      </c>
      <c r="F270" s="14">
        <f t="shared" ref="F270:F333" si="12">$E$6</f>
        <v>250</v>
      </c>
      <c r="G270" s="14">
        <f>Table423[[#This Row],[Monthly Contribution]]+Table423[[#This Row],[Beginning Balance]]</f>
        <v>306838.47892316431</v>
      </c>
      <c r="H270" s="14">
        <f>Table423[[#This Row],[New Balance]]*($E$8/$E$7)</f>
        <v>2556.9873243597026</v>
      </c>
      <c r="I270" s="14">
        <f>Table423[[#This Row],[Beginning Balance]]+Table423[[#This Row],[Monthly Contribution]]+Table423[[#This Row],[Interest Earned]]</f>
        <v>309395.46624752402</v>
      </c>
      <c r="J270" s="14">
        <f>J269+Table423[[#This Row],[Interest Earned]]</f>
        <v>235145.46624752396</v>
      </c>
      <c r="K270" s="30"/>
    </row>
    <row r="271" spans="2:11" x14ac:dyDescent="0.25">
      <c r="B271" s="12">
        <v>258</v>
      </c>
      <c r="C271" s="13">
        <f t="shared" si="10"/>
        <v>55305</v>
      </c>
      <c r="D271" s="13" t="str">
        <f>TEXT(Table423[[#This Row],[Payment Date]],"YYYY")</f>
        <v>2051</v>
      </c>
      <c r="E271" s="14">
        <f t="shared" si="11"/>
        <v>309395.46624752402</v>
      </c>
      <c r="F271" s="14">
        <f t="shared" si="12"/>
        <v>250</v>
      </c>
      <c r="G271" s="14">
        <f>Table423[[#This Row],[Monthly Contribution]]+Table423[[#This Row],[Beginning Balance]]</f>
        <v>309645.46624752402</v>
      </c>
      <c r="H271" s="14">
        <f>Table423[[#This Row],[New Balance]]*($E$8/$E$7)</f>
        <v>2580.3788853960336</v>
      </c>
      <c r="I271" s="14">
        <f>Table423[[#This Row],[Beginning Balance]]+Table423[[#This Row],[Monthly Contribution]]+Table423[[#This Row],[Interest Earned]]</f>
        <v>312225.84513292008</v>
      </c>
      <c r="J271" s="14">
        <f>J270+Table423[[#This Row],[Interest Earned]]</f>
        <v>237725.84513291999</v>
      </c>
      <c r="K271" s="30"/>
    </row>
    <row r="272" spans="2:11" x14ac:dyDescent="0.25">
      <c r="B272" s="12">
        <v>259</v>
      </c>
      <c r="C272" s="13">
        <f t="shared" ref="C272:C335" si="13">EDATE(C271,1)</f>
        <v>55335</v>
      </c>
      <c r="D272" s="13" t="str">
        <f>TEXT(Table423[[#This Row],[Payment Date]],"YYYY")</f>
        <v>2051</v>
      </c>
      <c r="E272" s="14">
        <f t="shared" ref="E272:E335" si="14">I271</f>
        <v>312225.84513292008</v>
      </c>
      <c r="F272" s="14">
        <f t="shared" si="12"/>
        <v>250</v>
      </c>
      <c r="G272" s="14">
        <f>Table423[[#This Row],[Monthly Contribution]]+Table423[[#This Row],[Beginning Balance]]</f>
        <v>312475.84513292008</v>
      </c>
      <c r="H272" s="14">
        <f>Table423[[#This Row],[New Balance]]*($E$8/$E$7)</f>
        <v>2603.9653761076675</v>
      </c>
      <c r="I272" s="14">
        <f>Table423[[#This Row],[Beginning Balance]]+Table423[[#This Row],[Monthly Contribution]]+Table423[[#This Row],[Interest Earned]]</f>
        <v>315079.81050902774</v>
      </c>
      <c r="J272" s="14">
        <f>J271+Table423[[#This Row],[Interest Earned]]</f>
        <v>240329.81050902765</v>
      </c>
      <c r="K272" s="30"/>
    </row>
    <row r="273" spans="2:11" x14ac:dyDescent="0.25">
      <c r="B273" s="12">
        <v>260</v>
      </c>
      <c r="C273" s="13">
        <f t="shared" si="13"/>
        <v>55366</v>
      </c>
      <c r="D273" s="13" t="str">
        <f>TEXT(Table423[[#This Row],[Payment Date]],"YYYY")</f>
        <v>2051</v>
      </c>
      <c r="E273" s="14">
        <f t="shared" si="14"/>
        <v>315079.81050902774</v>
      </c>
      <c r="F273" s="14">
        <f t="shared" si="12"/>
        <v>250</v>
      </c>
      <c r="G273" s="14">
        <f>Table423[[#This Row],[Monthly Contribution]]+Table423[[#This Row],[Beginning Balance]]</f>
        <v>315329.81050902774</v>
      </c>
      <c r="H273" s="14">
        <f>Table423[[#This Row],[New Balance]]*($E$8/$E$7)</f>
        <v>2627.7484209085646</v>
      </c>
      <c r="I273" s="14">
        <f>Table423[[#This Row],[Beginning Balance]]+Table423[[#This Row],[Monthly Contribution]]+Table423[[#This Row],[Interest Earned]]</f>
        <v>317957.55892993632</v>
      </c>
      <c r="J273" s="14">
        <f>J272+Table423[[#This Row],[Interest Earned]]</f>
        <v>242957.5589299362</v>
      </c>
      <c r="K273" s="30"/>
    </row>
    <row r="274" spans="2:11" x14ac:dyDescent="0.25">
      <c r="B274" s="12">
        <v>261</v>
      </c>
      <c r="C274" s="13">
        <f t="shared" si="13"/>
        <v>55397</v>
      </c>
      <c r="D274" s="13" t="str">
        <f>TEXT(Table423[[#This Row],[Payment Date]],"YYYY")</f>
        <v>2051</v>
      </c>
      <c r="E274" s="14">
        <f t="shared" si="14"/>
        <v>317957.55892993632</v>
      </c>
      <c r="F274" s="14">
        <f t="shared" si="12"/>
        <v>250</v>
      </c>
      <c r="G274" s="14">
        <f>Table423[[#This Row],[Monthly Contribution]]+Table423[[#This Row],[Beginning Balance]]</f>
        <v>318207.55892993632</v>
      </c>
      <c r="H274" s="14">
        <f>Table423[[#This Row],[New Balance]]*($E$8/$E$7)</f>
        <v>2651.7296577494694</v>
      </c>
      <c r="I274" s="14">
        <f>Table423[[#This Row],[Beginning Balance]]+Table423[[#This Row],[Monthly Contribution]]+Table423[[#This Row],[Interest Earned]]</f>
        <v>320859.28858768579</v>
      </c>
      <c r="J274" s="14">
        <f>J273+Table423[[#This Row],[Interest Earned]]</f>
        <v>245609.28858768567</v>
      </c>
      <c r="K274" s="30"/>
    </row>
    <row r="275" spans="2:11" x14ac:dyDescent="0.25">
      <c r="B275" s="12">
        <v>262</v>
      </c>
      <c r="C275" s="13">
        <f t="shared" si="13"/>
        <v>55427</v>
      </c>
      <c r="D275" s="13" t="str">
        <f>TEXT(Table423[[#This Row],[Payment Date]],"YYYY")</f>
        <v>2051</v>
      </c>
      <c r="E275" s="14">
        <f t="shared" si="14"/>
        <v>320859.28858768579</v>
      </c>
      <c r="F275" s="14">
        <f t="shared" si="12"/>
        <v>250</v>
      </c>
      <c r="G275" s="14">
        <f>Table423[[#This Row],[Monthly Contribution]]+Table423[[#This Row],[Beginning Balance]]</f>
        <v>321109.28858768579</v>
      </c>
      <c r="H275" s="14">
        <f>Table423[[#This Row],[New Balance]]*($E$8/$E$7)</f>
        <v>2675.9107382307147</v>
      </c>
      <c r="I275" s="14">
        <f>Table423[[#This Row],[Beginning Balance]]+Table423[[#This Row],[Monthly Contribution]]+Table423[[#This Row],[Interest Earned]]</f>
        <v>323785.19932591653</v>
      </c>
      <c r="J275" s="14">
        <f>J274+Table423[[#This Row],[Interest Earned]]</f>
        <v>248285.19932591639</v>
      </c>
      <c r="K275" s="30"/>
    </row>
    <row r="276" spans="2:11" x14ac:dyDescent="0.25">
      <c r="B276" s="12">
        <v>263</v>
      </c>
      <c r="C276" s="13">
        <f t="shared" si="13"/>
        <v>55458</v>
      </c>
      <c r="D276" s="13" t="str">
        <f>TEXT(Table423[[#This Row],[Payment Date]],"YYYY")</f>
        <v>2051</v>
      </c>
      <c r="E276" s="14">
        <f t="shared" si="14"/>
        <v>323785.19932591653</v>
      </c>
      <c r="F276" s="14">
        <f t="shared" si="12"/>
        <v>250</v>
      </c>
      <c r="G276" s="14">
        <f>Table423[[#This Row],[Monthly Contribution]]+Table423[[#This Row],[Beginning Balance]]</f>
        <v>324035.19932591653</v>
      </c>
      <c r="H276" s="14">
        <f>Table423[[#This Row],[New Balance]]*($E$8/$E$7)</f>
        <v>2700.2933277159709</v>
      </c>
      <c r="I276" s="14">
        <f>Table423[[#This Row],[Beginning Balance]]+Table423[[#This Row],[Monthly Contribution]]+Table423[[#This Row],[Interest Earned]]</f>
        <v>326735.49265363248</v>
      </c>
      <c r="J276" s="14">
        <f>J275+Table423[[#This Row],[Interest Earned]]</f>
        <v>250985.49265363236</v>
      </c>
      <c r="K276" s="30"/>
    </row>
    <row r="277" spans="2:11" x14ac:dyDescent="0.25">
      <c r="B277" s="12">
        <v>264</v>
      </c>
      <c r="C277" s="13">
        <f t="shared" si="13"/>
        <v>55488</v>
      </c>
      <c r="D277" s="13" t="str">
        <f>TEXT(Table423[[#This Row],[Payment Date]],"YYYY")</f>
        <v>2051</v>
      </c>
      <c r="E277" s="14">
        <f t="shared" si="14"/>
        <v>326735.49265363248</v>
      </c>
      <c r="F277" s="14">
        <f t="shared" si="12"/>
        <v>250</v>
      </c>
      <c r="G277" s="14">
        <f>Table423[[#This Row],[Monthly Contribution]]+Table423[[#This Row],[Beginning Balance]]</f>
        <v>326985.49265363248</v>
      </c>
      <c r="H277" s="14">
        <f>Table423[[#This Row],[New Balance]]*($E$8/$E$7)</f>
        <v>2724.8791054469375</v>
      </c>
      <c r="I277" s="14">
        <f>Table423[[#This Row],[Beginning Balance]]+Table423[[#This Row],[Monthly Contribution]]+Table423[[#This Row],[Interest Earned]]</f>
        <v>329710.3717590794</v>
      </c>
      <c r="J277" s="14">
        <f>J276+Table423[[#This Row],[Interest Earned]]</f>
        <v>253710.37175907931</v>
      </c>
      <c r="K277" s="30">
        <f>Table423[[#This Row],[Ending Balance]]</f>
        <v>329710.3717590794</v>
      </c>
    </row>
    <row r="278" spans="2:11" x14ac:dyDescent="0.25">
      <c r="B278" s="12">
        <v>265</v>
      </c>
      <c r="C278" s="13">
        <f t="shared" si="13"/>
        <v>55519</v>
      </c>
      <c r="D278" s="13" t="str">
        <f>TEXT(Table423[[#This Row],[Payment Date]],"YYYY")</f>
        <v>2052</v>
      </c>
      <c r="E278" s="14">
        <f t="shared" si="14"/>
        <v>329710.3717590794</v>
      </c>
      <c r="F278" s="14">
        <f t="shared" si="12"/>
        <v>250</v>
      </c>
      <c r="G278" s="14">
        <f>Table423[[#This Row],[Monthly Contribution]]+Table423[[#This Row],[Beginning Balance]]</f>
        <v>329960.3717590794</v>
      </c>
      <c r="H278" s="14">
        <f>Table423[[#This Row],[New Balance]]*($E$8/$E$7)</f>
        <v>2749.6697646589951</v>
      </c>
      <c r="I278" s="14">
        <f>Table423[[#This Row],[Beginning Balance]]+Table423[[#This Row],[Monthly Contribution]]+Table423[[#This Row],[Interest Earned]]</f>
        <v>332710.04152373841</v>
      </c>
      <c r="J278" s="14">
        <f>J277+Table423[[#This Row],[Interest Earned]]</f>
        <v>256460.0415237383</v>
      </c>
      <c r="K278" s="30"/>
    </row>
    <row r="279" spans="2:11" x14ac:dyDescent="0.25">
      <c r="B279" s="12">
        <v>266</v>
      </c>
      <c r="C279" s="13">
        <f t="shared" si="13"/>
        <v>55550</v>
      </c>
      <c r="D279" s="13" t="str">
        <f>TEXT(Table423[[#This Row],[Payment Date]],"YYYY")</f>
        <v>2052</v>
      </c>
      <c r="E279" s="14">
        <f t="shared" si="14"/>
        <v>332710.04152373841</v>
      </c>
      <c r="F279" s="14">
        <f t="shared" si="12"/>
        <v>250</v>
      </c>
      <c r="G279" s="14">
        <f>Table423[[#This Row],[Monthly Contribution]]+Table423[[#This Row],[Beginning Balance]]</f>
        <v>332960.04152373841</v>
      </c>
      <c r="H279" s="14">
        <f>Table423[[#This Row],[New Balance]]*($E$8/$E$7)</f>
        <v>2774.6670126978202</v>
      </c>
      <c r="I279" s="14">
        <f>Table423[[#This Row],[Beginning Balance]]+Table423[[#This Row],[Monthly Contribution]]+Table423[[#This Row],[Interest Earned]]</f>
        <v>335734.70853643626</v>
      </c>
      <c r="J279" s="14">
        <f>J278+Table423[[#This Row],[Interest Earned]]</f>
        <v>259234.70853643611</v>
      </c>
      <c r="K279" s="30"/>
    </row>
    <row r="280" spans="2:11" x14ac:dyDescent="0.25">
      <c r="B280" s="12">
        <v>267</v>
      </c>
      <c r="C280" s="13">
        <f t="shared" si="13"/>
        <v>55579</v>
      </c>
      <c r="D280" s="13" t="str">
        <f>TEXT(Table423[[#This Row],[Payment Date]],"YYYY")</f>
        <v>2052</v>
      </c>
      <c r="E280" s="14">
        <f t="shared" si="14"/>
        <v>335734.70853643626</v>
      </c>
      <c r="F280" s="14">
        <f t="shared" si="12"/>
        <v>250</v>
      </c>
      <c r="G280" s="14">
        <f>Table423[[#This Row],[Monthly Contribution]]+Table423[[#This Row],[Beginning Balance]]</f>
        <v>335984.70853643626</v>
      </c>
      <c r="H280" s="14">
        <f>Table423[[#This Row],[New Balance]]*($E$8/$E$7)</f>
        <v>2799.8725711369689</v>
      </c>
      <c r="I280" s="14">
        <f>Table423[[#This Row],[Beginning Balance]]+Table423[[#This Row],[Monthly Contribution]]+Table423[[#This Row],[Interest Earned]]</f>
        <v>338784.58110757323</v>
      </c>
      <c r="J280" s="14">
        <f>J279+Table423[[#This Row],[Interest Earned]]</f>
        <v>262034.58110757309</v>
      </c>
      <c r="K280" s="30"/>
    </row>
    <row r="281" spans="2:11" x14ac:dyDescent="0.25">
      <c r="B281" s="12">
        <v>268</v>
      </c>
      <c r="C281" s="13">
        <f t="shared" si="13"/>
        <v>55610</v>
      </c>
      <c r="D281" s="13" t="str">
        <f>TEXT(Table423[[#This Row],[Payment Date]],"YYYY")</f>
        <v>2052</v>
      </c>
      <c r="E281" s="14">
        <f t="shared" si="14"/>
        <v>338784.58110757323</v>
      </c>
      <c r="F281" s="14">
        <f t="shared" si="12"/>
        <v>250</v>
      </c>
      <c r="G281" s="14">
        <f>Table423[[#This Row],[Monthly Contribution]]+Table423[[#This Row],[Beginning Balance]]</f>
        <v>339034.58110757323</v>
      </c>
      <c r="H281" s="14">
        <f>Table423[[#This Row],[New Balance]]*($E$8/$E$7)</f>
        <v>2825.2881758964436</v>
      </c>
      <c r="I281" s="14">
        <f>Table423[[#This Row],[Beginning Balance]]+Table423[[#This Row],[Monthly Contribution]]+Table423[[#This Row],[Interest Earned]]</f>
        <v>341859.86928346968</v>
      </c>
      <c r="J281" s="14">
        <f>J280+Table423[[#This Row],[Interest Earned]]</f>
        <v>264859.86928346951</v>
      </c>
      <c r="K281" s="30"/>
    </row>
    <row r="282" spans="2:11" x14ac:dyDescent="0.25">
      <c r="B282" s="12">
        <v>269</v>
      </c>
      <c r="C282" s="13">
        <f t="shared" si="13"/>
        <v>55640</v>
      </c>
      <c r="D282" s="13" t="str">
        <f>TEXT(Table423[[#This Row],[Payment Date]],"YYYY")</f>
        <v>2052</v>
      </c>
      <c r="E282" s="14">
        <f t="shared" si="14"/>
        <v>341859.86928346968</v>
      </c>
      <c r="F282" s="14">
        <f t="shared" si="12"/>
        <v>250</v>
      </c>
      <c r="G282" s="14">
        <f>Table423[[#This Row],[Monthly Contribution]]+Table423[[#This Row],[Beginning Balance]]</f>
        <v>342109.86928346968</v>
      </c>
      <c r="H282" s="14">
        <f>Table423[[#This Row],[New Balance]]*($E$8/$E$7)</f>
        <v>2850.9155773622474</v>
      </c>
      <c r="I282" s="14">
        <f>Table423[[#This Row],[Beginning Balance]]+Table423[[#This Row],[Monthly Contribution]]+Table423[[#This Row],[Interest Earned]]</f>
        <v>344960.78486083192</v>
      </c>
      <c r="J282" s="14">
        <f>J281+Table423[[#This Row],[Interest Earned]]</f>
        <v>267710.78486083174</v>
      </c>
      <c r="K282" s="30"/>
    </row>
    <row r="283" spans="2:11" x14ac:dyDescent="0.25">
      <c r="B283" s="12">
        <v>270</v>
      </c>
      <c r="C283" s="13">
        <f t="shared" si="13"/>
        <v>55671</v>
      </c>
      <c r="D283" s="13" t="str">
        <f>TEXT(Table423[[#This Row],[Payment Date]],"YYYY")</f>
        <v>2052</v>
      </c>
      <c r="E283" s="14">
        <f t="shared" si="14"/>
        <v>344960.78486083192</v>
      </c>
      <c r="F283" s="14">
        <f t="shared" si="12"/>
        <v>250</v>
      </c>
      <c r="G283" s="14">
        <f>Table423[[#This Row],[Monthly Contribution]]+Table423[[#This Row],[Beginning Balance]]</f>
        <v>345210.78486083192</v>
      </c>
      <c r="H283" s="14">
        <f>Table423[[#This Row],[New Balance]]*($E$8/$E$7)</f>
        <v>2876.7565405069327</v>
      </c>
      <c r="I283" s="14">
        <f>Table423[[#This Row],[Beginning Balance]]+Table423[[#This Row],[Monthly Contribution]]+Table423[[#This Row],[Interest Earned]]</f>
        <v>348087.54140133888</v>
      </c>
      <c r="J283" s="14">
        <f>J282+Table423[[#This Row],[Interest Earned]]</f>
        <v>270587.54140133865</v>
      </c>
      <c r="K283" s="30"/>
    </row>
    <row r="284" spans="2:11" x14ac:dyDescent="0.25">
      <c r="B284" s="12">
        <v>271</v>
      </c>
      <c r="C284" s="13">
        <f t="shared" si="13"/>
        <v>55701</v>
      </c>
      <c r="D284" s="13" t="str">
        <f>TEXT(Table423[[#This Row],[Payment Date]],"YYYY")</f>
        <v>2052</v>
      </c>
      <c r="E284" s="14">
        <f t="shared" si="14"/>
        <v>348087.54140133888</v>
      </c>
      <c r="F284" s="14">
        <f t="shared" si="12"/>
        <v>250</v>
      </c>
      <c r="G284" s="14">
        <f>Table423[[#This Row],[Monthly Contribution]]+Table423[[#This Row],[Beginning Balance]]</f>
        <v>348337.54140133888</v>
      </c>
      <c r="H284" s="14">
        <f>Table423[[#This Row],[New Balance]]*($E$8/$E$7)</f>
        <v>2902.8128450111572</v>
      </c>
      <c r="I284" s="14">
        <f>Table423[[#This Row],[Beginning Balance]]+Table423[[#This Row],[Monthly Contribution]]+Table423[[#This Row],[Interest Earned]]</f>
        <v>351240.35424635006</v>
      </c>
      <c r="J284" s="14">
        <f>J283+Table423[[#This Row],[Interest Earned]]</f>
        <v>273490.35424634983</v>
      </c>
      <c r="K284" s="30"/>
    </row>
    <row r="285" spans="2:11" x14ac:dyDescent="0.25">
      <c r="B285" s="12">
        <v>272</v>
      </c>
      <c r="C285" s="13">
        <f t="shared" si="13"/>
        <v>55732</v>
      </c>
      <c r="D285" s="13" t="str">
        <f>TEXT(Table423[[#This Row],[Payment Date]],"YYYY")</f>
        <v>2052</v>
      </c>
      <c r="E285" s="14">
        <f t="shared" si="14"/>
        <v>351240.35424635006</v>
      </c>
      <c r="F285" s="14">
        <f t="shared" si="12"/>
        <v>250</v>
      </c>
      <c r="G285" s="14">
        <f>Table423[[#This Row],[Monthly Contribution]]+Table423[[#This Row],[Beginning Balance]]</f>
        <v>351490.35424635006</v>
      </c>
      <c r="H285" s="14">
        <f>Table423[[#This Row],[New Balance]]*($E$8/$E$7)</f>
        <v>2929.0862853862504</v>
      </c>
      <c r="I285" s="14">
        <f>Table423[[#This Row],[Beginning Balance]]+Table423[[#This Row],[Monthly Contribution]]+Table423[[#This Row],[Interest Earned]]</f>
        <v>354419.4405317363</v>
      </c>
      <c r="J285" s="14">
        <f>J284+Table423[[#This Row],[Interest Earned]]</f>
        <v>276419.44053173607</v>
      </c>
      <c r="K285" s="30"/>
    </row>
    <row r="286" spans="2:11" x14ac:dyDescent="0.25">
      <c r="B286" s="12">
        <v>273</v>
      </c>
      <c r="C286" s="13">
        <f t="shared" si="13"/>
        <v>55763</v>
      </c>
      <c r="D286" s="13" t="str">
        <f>TEXT(Table423[[#This Row],[Payment Date]],"YYYY")</f>
        <v>2052</v>
      </c>
      <c r="E286" s="14">
        <f t="shared" si="14"/>
        <v>354419.4405317363</v>
      </c>
      <c r="F286" s="14">
        <f t="shared" si="12"/>
        <v>250</v>
      </c>
      <c r="G286" s="14">
        <f>Table423[[#This Row],[Monthly Contribution]]+Table423[[#This Row],[Beginning Balance]]</f>
        <v>354669.4405317363</v>
      </c>
      <c r="H286" s="14">
        <f>Table423[[#This Row],[New Balance]]*($E$8/$E$7)</f>
        <v>2955.5786710978023</v>
      </c>
      <c r="I286" s="14">
        <f>Table423[[#This Row],[Beginning Balance]]+Table423[[#This Row],[Monthly Contribution]]+Table423[[#This Row],[Interest Earned]]</f>
        <v>357625.01920283411</v>
      </c>
      <c r="J286" s="14">
        <f>J285+Table423[[#This Row],[Interest Earned]]</f>
        <v>279375.01920283388</v>
      </c>
      <c r="K286" s="30"/>
    </row>
    <row r="287" spans="2:11" x14ac:dyDescent="0.25">
      <c r="B287" s="12">
        <v>274</v>
      </c>
      <c r="C287" s="13">
        <f t="shared" si="13"/>
        <v>55793</v>
      </c>
      <c r="D287" s="13" t="str">
        <f>TEXT(Table423[[#This Row],[Payment Date]],"YYYY")</f>
        <v>2052</v>
      </c>
      <c r="E287" s="14">
        <f t="shared" si="14"/>
        <v>357625.01920283411</v>
      </c>
      <c r="F287" s="14">
        <f t="shared" si="12"/>
        <v>250</v>
      </c>
      <c r="G287" s="14">
        <f>Table423[[#This Row],[Monthly Contribution]]+Table423[[#This Row],[Beginning Balance]]</f>
        <v>357875.01920283411</v>
      </c>
      <c r="H287" s="14">
        <f>Table423[[#This Row],[New Balance]]*($E$8/$E$7)</f>
        <v>2982.2918266902843</v>
      </c>
      <c r="I287" s="14">
        <f>Table423[[#This Row],[Beginning Balance]]+Table423[[#This Row],[Monthly Contribution]]+Table423[[#This Row],[Interest Earned]]</f>
        <v>360857.31102952437</v>
      </c>
      <c r="J287" s="14">
        <f>J286+Table423[[#This Row],[Interest Earned]]</f>
        <v>282357.31102952413</v>
      </c>
      <c r="K287" s="30"/>
    </row>
    <row r="288" spans="2:11" x14ac:dyDescent="0.25">
      <c r="B288" s="12">
        <v>275</v>
      </c>
      <c r="C288" s="13">
        <f t="shared" si="13"/>
        <v>55824</v>
      </c>
      <c r="D288" s="13" t="str">
        <f>TEXT(Table423[[#This Row],[Payment Date]],"YYYY")</f>
        <v>2052</v>
      </c>
      <c r="E288" s="14">
        <f t="shared" si="14"/>
        <v>360857.31102952437</v>
      </c>
      <c r="F288" s="14">
        <f t="shared" si="12"/>
        <v>250</v>
      </c>
      <c r="G288" s="14">
        <f>Table423[[#This Row],[Monthly Contribution]]+Table423[[#This Row],[Beginning Balance]]</f>
        <v>361107.31102952437</v>
      </c>
      <c r="H288" s="14">
        <f>Table423[[#This Row],[New Balance]]*($E$8/$E$7)</f>
        <v>3009.2275919127032</v>
      </c>
      <c r="I288" s="14">
        <f>Table423[[#This Row],[Beginning Balance]]+Table423[[#This Row],[Monthly Contribution]]+Table423[[#This Row],[Interest Earned]]</f>
        <v>364116.5386214371</v>
      </c>
      <c r="J288" s="14">
        <f>J287+Table423[[#This Row],[Interest Earned]]</f>
        <v>285366.53862143686</v>
      </c>
      <c r="K288" s="30"/>
    </row>
    <row r="289" spans="2:11" x14ac:dyDescent="0.25">
      <c r="B289" s="12">
        <v>276</v>
      </c>
      <c r="C289" s="13">
        <f t="shared" si="13"/>
        <v>55854</v>
      </c>
      <c r="D289" s="13" t="str">
        <f>TEXT(Table423[[#This Row],[Payment Date]],"YYYY")</f>
        <v>2052</v>
      </c>
      <c r="E289" s="14">
        <f t="shared" si="14"/>
        <v>364116.5386214371</v>
      </c>
      <c r="F289" s="14">
        <f t="shared" si="12"/>
        <v>250</v>
      </c>
      <c r="G289" s="14">
        <f>Table423[[#This Row],[Monthly Contribution]]+Table423[[#This Row],[Beginning Balance]]</f>
        <v>364366.5386214371</v>
      </c>
      <c r="H289" s="14">
        <f>Table423[[#This Row],[New Balance]]*($E$8/$E$7)</f>
        <v>3036.3878218453092</v>
      </c>
      <c r="I289" s="14">
        <f>Table423[[#This Row],[Beginning Balance]]+Table423[[#This Row],[Monthly Contribution]]+Table423[[#This Row],[Interest Earned]]</f>
        <v>367402.9264432824</v>
      </c>
      <c r="J289" s="14">
        <f>J288+Table423[[#This Row],[Interest Earned]]</f>
        <v>288402.92644328217</v>
      </c>
      <c r="K289" s="30">
        <f>Table423[[#This Row],[Ending Balance]]</f>
        <v>367402.9264432824</v>
      </c>
    </row>
    <row r="290" spans="2:11" x14ac:dyDescent="0.25">
      <c r="B290" s="12">
        <v>277</v>
      </c>
      <c r="C290" s="13">
        <f t="shared" si="13"/>
        <v>55885</v>
      </c>
      <c r="D290" s="13" t="str">
        <f>TEXT(Table423[[#This Row],[Payment Date]],"YYYY")</f>
        <v>2053</v>
      </c>
      <c r="E290" s="14">
        <f t="shared" si="14"/>
        <v>367402.9264432824</v>
      </c>
      <c r="F290" s="14">
        <f t="shared" si="12"/>
        <v>250</v>
      </c>
      <c r="G290" s="14">
        <f>Table423[[#This Row],[Monthly Contribution]]+Table423[[#This Row],[Beginning Balance]]</f>
        <v>367652.9264432824</v>
      </c>
      <c r="H290" s="14">
        <f>Table423[[#This Row],[New Balance]]*($E$8/$E$7)</f>
        <v>3063.7743870273534</v>
      </c>
      <c r="I290" s="14">
        <f>Table423[[#This Row],[Beginning Balance]]+Table423[[#This Row],[Monthly Contribution]]+Table423[[#This Row],[Interest Earned]]</f>
        <v>370716.70083030977</v>
      </c>
      <c r="J290" s="14">
        <f>J289+Table423[[#This Row],[Interest Earned]]</f>
        <v>291466.70083030954</v>
      </c>
      <c r="K290" s="30"/>
    </row>
    <row r="291" spans="2:11" x14ac:dyDescent="0.25">
      <c r="B291" s="12">
        <v>278</v>
      </c>
      <c r="C291" s="13">
        <f t="shared" si="13"/>
        <v>55916</v>
      </c>
      <c r="D291" s="13" t="str">
        <f>TEXT(Table423[[#This Row],[Payment Date]],"YYYY")</f>
        <v>2053</v>
      </c>
      <c r="E291" s="14">
        <f t="shared" si="14"/>
        <v>370716.70083030977</v>
      </c>
      <c r="F291" s="14">
        <f t="shared" si="12"/>
        <v>250</v>
      </c>
      <c r="G291" s="14">
        <f>Table423[[#This Row],[Monthly Contribution]]+Table423[[#This Row],[Beginning Balance]]</f>
        <v>370966.70083030977</v>
      </c>
      <c r="H291" s="14">
        <f>Table423[[#This Row],[New Balance]]*($E$8/$E$7)</f>
        <v>3091.3891735859147</v>
      </c>
      <c r="I291" s="14">
        <f>Table423[[#This Row],[Beginning Balance]]+Table423[[#This Row],[Monthly Contribution]]+Table423[[#This Row],[Interest Earned]]</f>
        <v>374058.09000389569</v>
      </c>
      <c r="J291" s="14">
        <f>J290+Table423[[#This Row],[Interest Earned]]</f>
        <v>294558.09000389546</v>
      </c>
      <c r="K291" s="30"/>
    </row>
    <row r="292" spans="2:11" x14ac:dyDescent="0.25">
      <c r="B292" s="12">
        <v>279</v>
      </c>
      <c r="C292" s="13">
        <f t="shared" si="13"/>
        <v>55944</v>
      </c>
      <c r="D292" s="13" t="str">
        <f>TEXT(Table423[[#This Row],[Payment Date]],"YYYY")</f>
        <v>2053</v>
      </c>
      <c r="E292" s="14">
        <f t="shared" si="14"/>
        <v>374058.09000389569</v>
      </c>
      <c r="F292" s="14">
        <f t="shared" si="12"/>
        <v>250</v>
      </c>
      <c r="G292" s="14">
        <f>Table423[[#This Row],[Monthly Contribution]]+Table423[[#This Row],[Beginning Balance]]</f>
        <v>374308.09000389569</v>
      </c>
      <c r="H292" s="14">
        <f>Table423[[#This Row],[New Balance]]*($E$8/$E$7)</f>
        <v>3119.2340833657972</v>
      </c>
      <c r="I292" s="14">
        <f>Table423[[#This Row],[Beginning Balance]]+Table423[[#This Row],[Monthly Contribution]]+Table423[[#This Row],[Interest Earned]]</f>
        <v>377427.32408726151</v>
      </c>
      <c r="J292" s="14">
        <f>J291+Table423[[#This Row],[Interest Earned]]</f>
        <v>297677.32408726128</v>
      </c>
      <c r="K292" s="30"/>
    </row>
    <row r="293" spans="2:11" x14ac:dyDescent="0.25">
      <c r="B293" s="12">
        <v>280</v>
      </c>
      <c r="C293" s="13">
        <f t="shared" si="13"/>
        <v>55975</v>
      </c>
      <c r="D293" s="13" t="str">
        <f>TEXT(Table423[[#This Row],[Payment Date]],"YYYY")</f>
        <v>2053</v>
      </c>
      <c r="E293" s="14">
        <f t="shared" si="14"/>
        <v>377427.32408726151</v>
      </c>
      <c r="F293" s="14">
        <f t="shared" si="12"/>
        <v>250</v>
      </c>
      <c r="G293" s="14">
        <f>Table423[[#This Row],[Monthly Contribution]]+Table423[[#This Row],[Beginning Balance]]</f>
        <v>377677.32408726151</v>
      </c>
      <c r="H293" s="14">
        <f>Table423[[#This Row],[New Balance]]*($E$8/$E$7)</f>
        <v>3147.3110340605126</v>
      </c>
      <c r="I293" s="14">
        <f>Table423[[#This Row],[Beginning Balance]]+Table423[[#This Row],[Monthly Contribution]]+Table423[[#This Row],[Interest Earned]]</f>
        <v>380824.635121322</v>
      </c>
      <c r="J293" s="14">
        <f>J292+Table423[[#This Row],[Interest Earned]]</f>
        <v>300824.63512132177</v>
      </c>
      <c r="K293" s="30"/>
    </row>
    <row r="294" spans="2:11" x14ac:dyDescent="0.25">
      <c r="B294" s="12">
        <v>281</v>
      </c>
      <c r="C294" s="13">
        <f t="shared" si="13"/>
        <v>56005</v>
      </c>
      <c r="D294" s="13" t="str">
        <f>TEXT(Table423[[#This Row],[Payment Date]],"YYYY")</f>
        <v>2053</v>
      </c>
      <c r="E294" s="14">
        <f t="shared" si="14"/>
        <v>380824.635121322</v>
      </c>
      <c r="F294" s="14">
        <f t="shared" si="12"/>
        <v>250</v>
      </c>
      <c r="G294" s="14">
        <f>Table423[[#This Row],[Monthly Contribution]]+Table423[[#This Row],[Beginning Balance]]</f>
        <v>381074.635121322</v>
      </c>
      <c r="H294" s="14">
        <f>Table423[[#This Row],[New Balance]]*($E$8/$E$7)</f>
        <v>3175.6219593443502</v>
      </c>
      <c r="I294" s="14">
        <f>Table423[[#This Row],[Beginning Balance]]+Table423[[#This Row],[Monthly Contribution]]+Table423[[#This Row],[Interest Earned]]</f>
        <v>384250.25708066637</v>
      </c>
      <c r="J294" s="14">
        <f>J293+Table423[[#This Row],[Interest Earned]]</f>
        <v>304000.25708066614</v>
      </c>
      <c r="K294" s="30"/>
    </row>
    <row r="295" spans="2:11" x14ac:dyDescent="0.25">
      <c r="B295" s="12">
        <v>282</v>
      </c>
      <c r="C295" s="13">
        <f t="shared" si="13"/>
        <v>56036</v>
      </c>
      <c r="D295" s="13" t="str">
        <f>TEXT(Table423[[#This Row],[Payment Date]],"YYYY")</f>
        <v>2053</v>
      </c>
      <c r="E295" s="14">
        <f t="shared" si="14"/>
        <v>384250.25708066637</v>
      </c>
      <c r="F295" s="14">
        <f t="shared" si="12"/>
        <v>250</v>
      </c>
      <c r="G295" s="14">
        <f>Table423[[#This Row],[Monthly Contribution]]+Table423[[#This Row],[Beginning Balance]]</f>
        <v>384500.25708066637</v>
      </c>
      <c r="H295" s="14">
        <f>Table423[[#This Row],[New Balance]]*($E$8/$E$7)</f>
        <v>3204.1688090055532</v>
      </c>
      <c r="I295" s="14">
        <f>Table423[[#This Row],[Beginning Balance]]+Table423[[#This Row],[Monthly Contribution]]+Table423[[#This Row],[Interest Earned]]</f>
        <v>387704.4258896719</v>
      </c>
      <c r="J295" s="14">
        <f>J294+Table423[[#This Row],[Interest Earned]]</f>
        <v>307204.42588967166</v>
      </c>
      <c r="K295" s="30"/>
    </row>
    <row r="296" spans="2:11" x14ac:dyDescent="0.25">
      <c r="B296" s="12">
        <v>283</v>
      </c>
      <c r="C296" s="13">
        <f t="shared" si="13"/>
        <v>56066</v>
      </c>
      <c r="D296" s="13" t="str">
        <f>TEXT(Table423[[#This Row],[Payment Date]],"YYYY")</f>
        <v>2053</v>
      </c>
      <c r="E296" s="14">
        <f t="shared" si="14"/>
        <v>387704.4258896719</v>
      </c>
      <c r="F296" s="14">
        <f t="shared" si="12"/>
        <v>250</v>
      </c>
      <c r="G296" s="14">
        <f>Table423[[#This Row],[Monthly Contribution]]+Table423[[#This Row],[Beginning Balance]]</f>
        <v>387954.4258896719</v>
      </c>
      <c r="H296" s="14">
        <f>Table423[[#This Row],[New Balance]]*($E$8/$E$7)</f>
        <v>3232.9535490805993</v>
      </c>
      <c r="I296" s="14">
        <f>Table423[[#This Row],[Beginning Balance]]+Table423[[#This Row],[Monthly Contribution]]+Table423[[#This Row],[Interest Earned]]</f>
        <v>391187.37943875248</v>
      </c>
      <c r="J296" s="14">
        <f>J295+Table423[[#This Row],[Interest Earned]]</f>
        <v>310437.37943875225</v>
      </c>
      <c r="K296" s="30"/>
    </row>
    <row r="297" spans="2:11" x14ac:dyDescent="0.25">
      <c r="B297" s="12">
        <v>284</v>
      </c>
      <c r="C297" s="13">
        <f t="shared" si="13"/>
        <v>56097</v>
      </c>
      <c r="D297" s="13" t="str">
        <f>TEXT(Table423[[#This Row],[Payment Date]],"YYYY")</f>
        <v>2053</v>
      </c>
      <c r="E297" s="14">
        <f t="shared" si="14"/>
        <v>391187.37943875248</v>
      </c>
      <c r="F297" s="14">
        <f t="shared" si="12"/>
        <v>250</v>
      </c>
      <c r="G297" s="14">
        <f>Table423[[#This Row],[Monthly Contribution]]+Table423[[#This Row],[Beginning Balance]]</f>
        <v>391437.37943875248</v>
      </c>
      <c r="H297" s="14">
        <f>Table423[[#This Row],[New Balance]]*($E$8/$E$7)</f>
        <v>3261.9781619896039</v>
      </c>
      <c r="I297" s="14">
        <f>Table423[[#This Row],[Beginning Balance]]+Table423[[#This Row],[Monthly Contribution]]+Table423[[#This Row],[Interest Earned]]</f>
        <v>394699.35760074208</v>
      </c>
      <c r="J297" s="14">
        <f>J296+Table423[[#This Row],[Interest Earned]]</f>
        <v>313699.35760074185</v>
      </c>
      <c r="K297" s="30"/>
    </row>
    <row r="298" spans="2:11" x14ac:dyDescent="0.25">
      <c r="B298" s="12">
        <v>285</v>
      </c>
      <c r="C298" s="13">
        <f t="shared" si="13"/>
        <v>56128</v>
      </c>
      <c r="D298" s="13" t="str">
        <f>TEXT(Table423[[#This Row],[Payment Date]],"YYYY")</f>
        <v>2053</v>
      </c>
      <c r="E298" s="14">
        <f t="shared" si="14"/>
        <v>394699.35760074208</v>
      </c>
      <c r="F298" s="14">
        <f t="shared" si="12"/>
        <v>250</v>
      </c>
      <c r="G298" s="14">
        <f>Table423[[#This Row],[Monthly Contribution]]+Table423[[#This Row],[Beginning Balance]]</f>
        <v>394949.35760074208</v>
      </c>
      <c r="H298" s="14">
        <f>Table423[[#This Row],[New Balance]]*($E$8/$E$7)</f>
        <v>3291.2446466728506</v>
      </c>
      <c r="I298" s="14">
        <f>Table423[[#This Row],[Beginning Balance]]+Table423[[#This Row],[Monthly Contribution]]+Table423[[#This Row],[Interest Earned]]</f>
        <v>398240.60224741494</v>
      </c>
      <c r="J298" s="14">
        <f>J297+Table423[[#This Row],[Interest Earned]]</f>
        <v>316990.6022474147</v>
      </c>
      <c r="K298" s="30"/>
    </row>
    <row r="299" spans="2:11" x14ac:dyDescent="0.25">
      <c r="B299" s="12">
        <v>286</v>
      </c>
      <c r="C299" s="13">
        <f t="shared" si="13"/>
        <v>56158</v>
      </c>
      <c r="D299" s="13" t="str">
        <f>TEXT(Table423[[#This Row],[Payment Date]],"YYYY")</f>
        <v>2053</v>
      </c>
      <c r="E299" s="14">
        <f t="shared" si="14"/>
        <v>398240.60224741494</v>
      </c>
      <c r="F299" s="14">
        <f t="shared" si="12"/>
        <v>250</v>
      </c>
      <c r="G299" s="14">
        <f>Table423[[#This Row],[Monthly Contribution]]+Table423[[#This Row],[Beginning Balance]]</f>
        <v>398490.60224741494</v>
      </c>
      <c r="H299" s="14">
        <f>Table423[[#This Row],[New Balance]]*($E$8/$E$7)</f>
        <v>3320.7550187284578</v>
      </c>
      <c r="I299" s="14">
        <f>Table423[[#This Row],[Beginning Balance]]+Table423[[#This Row],[Monthly Contribution]]+Table423[[#This Row],[Interest Earned]]</f>
        <v>401811.35726614337</v>
      </c>
      <c r="J299" s="14">
        <f>J298+Table423[[#This Row],[Interest Earned]]</f>
        <v>320311.35726614314</v>
      </c>
      <c r="K299" s="30"/>
    </row>
    <row r="300" spans="2:11" x14ac:dyDescent="0.25">
      <c r="B300" s="12">
        <v>287</v>
      </c>
      <c r="C300" s="13">
        <f t="shared" si="13"/>
        <v>56189</v>
      </c>
      <c r="D300" s="13" t="str">
        <f>TEXT(Table423[[#This Row],[Payment Date]],"YYYY")</f>
        <v>2053</v>
      </c>
      <c r="E300" s="14">
        <f t="shared" si="14"/>
        <v>401811.35726614337</v>
      </c>
      <c r="F300" s="14">
        <f t="shared" si="12"/>
        <v>250</v>
      </c>
      <c r="G300" s="14">
        <f>Table423[[#This Row],[Monthly Contribution]]+Table423[[#This Row],[Beginning Balance]]</f>
        <v>402061.35726614337</v>
      </c>
      <c r="H300" s="14">
        <f>Table423[[#This Row],[New Balance]]*($E$8/$E$7)</f>
        <v>3350.5113105511946</v>
      </c>
      <c r="I300" s="14">
        <f>Table423[[#This Row],[Beginning Balance]]+Table423[[#This Row],[Monthly Contribution]]+Table423[[#This Row],[Interest Earned]]</f>
        <v>405411.86857669457</v>
      </c>
      <c r="J300" s="14">
        <f>J299+Table423[[#This Row],[Interest Earned]]</f>
        <v>323661.86857669434</v>
      </c>
      <c r="K300" s="30"/>
    </row>
    <row r="301" spans="2:11" x14ac:dyDescent="0.25">
      <c r="B301" s="12">
        <v>288</v>
      </c>
      <c r="C301" s="13">
        <f t="shared" si="13"/>
        <v>56219</v>
      </c>
      <c r="D301" s="13" t="str">
        <f>TEXT(Table423[[#This Row],[Payment Date]],"YYYY")</f>
        <v>2053</v>
      </c>
      <c r="E301" s="14">
        <f t="shared" si="14"/>
        <v>405411.86857669457</v>
      </c>
      <c r="F301" s="14">
        <f t="shared" si="12"/>
        <v>250</v>
      </c>
      <c r="G301" s="14">
        <f>Table423[[#This Row],[Monthly Contribution]]+Table423[[#This Row],[Beginning Balance]]</f>
        <v>405661.86857669457</v>
      </c>
      <c r="H301" s="14">
        <f>Table423[[#This Row],[New Balance]]*($E$8/$E$7)</f>
        <v>3380.5155714724547</v>
      </c>
      <c r="I301" s="14">
        <f>Table423[[#This Row],[Beginning Balance]]+Table423[[#This Row],[Monthly Contribution]]+Table423[[#This Row],[Interest Earned]]</f>
        <v>409042.38414816704</v>
      </c>
      <c r="J301" s="14">
        <f>J300+Table423[[#This Row],[Interest Earned]]</f>
        <v>327042.38414816681</v>
      </c>
      <c r="K301" s="30">
        <f>Table423[[#This Row],[Ending Balance]]</f>
        <v>409042.38414816704</v>
      </c>
    </row>
    <row r="302" spans="2:11" x14ac:dyDescent="0.25">
      <c r="B302" s="12">
        <v>289</v>
      </c>
      <c r="C302" s="13">
        <f t="shared" si="13"/>
        <v>56250</v>
      </c>
      <c r="D302" s="13" t="str">
        <f>TEXT(Table423[[#This Row],[Payment Date]],"YYYY")</f>
        <v>2054</v>
      </c>
      <c r="E302" s="14">
        <f t="shared" si="14"/>
        <v>409042.38414816704</v>
      </c>
      <c r="F302" s="14">
        <f t="shared" si="12"/>
        <v>250</v>
      </c>
      <c r="G302" s="14">
        <f>Table423[[#This Row],[Monthly Contribution]]+Table423[[#This Row],[Beginning Balance]]</f>
        <v>409292.38414816704</v>
      </c>
      <c r="H302" s="14">
        <f>Table423[[#This Row],[New Balance]]*($E$8/$E$7)</f>
        <v>3410.769867901392</v>
      </c>
      <c r="I302" s="14">
        <f>Table423[[#This Row],[Beginning Balance]]+Table423[[#This Row],[Monthly Contribution]]+Table423[[#This Row],[Interest Earned]]</f>
        <v>412703.15401606844</v>
      </c>
      <c r="J302" s="14">
        <f>J301+Table423[[#This Row],[Interest Earned]]</f>
        <v>330453.15401606821</v>
      </c>
      <c r="K302" s="30"/>
    </row>
    <row r="303" spans="2:11" x14ac:dyDescent="0.25">
      <c r="B303" s="12">
        <v>290</v>
      </c>
      <c r="C303" s="13">
        <f t="shared" si="13"/>
        <v>56281</v>
      </c>
      <c r="D303" s="13" t="str">
        <f>TEXT(Table423[[#This Row],[Payment Date]],"YYYY")</f>
        <v>2054</v>
      </c>
      <c r="E303" s="14">
        <f t="shared" si="14"/>
        <v>412703.15401606844</v>
      </c>
      <c r="F303" s="14">
        <f t="shared" si="12"/>
        <v>250</v>
      </c>
      <c r="G303" s="14">
        <f>Table423[[#This Row],[Monthly Contribution]]+Table423[[#This Row],[Beginning Balance]]</f>
        <v>412953.15401606844</v>
      </c>
      <c r="H303" s="14">
        <f>Table423[[#This Row],[New Balance]]*($E$8/$E$7)</f>
        <v>3441.2762834672371</v>
      </c>
      <c r="I303" s="14">
        <f>Table423[[#This Row],[Beginning Balance]]+Table423[[#This Row],[Monthly Contribution]]+Table423[[#This Row],[Interest Earned]]</f>
        <v>416394.43029953568</v>
      </c>
      <c r="J303" s="14">
        <f>J302+Table423[[#This Row],[Interest Earned]]</f>
        <v>333894.43029953545</v>
      </c>
      <c r="K303" s="30"/>
    </row>
    <row r="304" spans="2:11" x14ac:dyDescent="0.25">
      <c r="B304" s="12">
        <v>291</v>
      </c>
      <c r="C304" s="13">
        <f t="shared" si="13"/>
        <v>56309</v>
      </c>
      <c r="D304" s="13" t="str">
        <f>TEXT(Table423[[#This Row],[Payment Date]],"YYYY")</f>
        <v>2054</v>
      </c>
      <c r="E304" s="14">
        <f t="shared" si="14"/>
        <v>416394.43029953568</v>
      </c>
      <c r="F304" s="14">
        <f t="shared" si="12"/>
        <v>250</v>
      </c>
      <c r="G304" s="14">
        <f>Table423[[#This Row],[Monthly Contribution]]+Table423[[#This Row],[Beginning Balance]]</f>
        <v>416644.43029953568</v>
      </c>
      <c r="H304" s="14">
        <f>Table423[[#This Row],[New Balance]]*($E$8/$E$7)</f>
        <v>3472.0369191627974</v>
      </c>
      <c r="I304" s="14">
        <f>Table423[[#This Row],[Beginning Balance]]+Table423[[#This Row],[Monthly Contribution]]+Table423[[#This Row],[Interest Earned]]</f>
        <v>420116.46721869847</v>
      </c>
      <c r="J304" s="14">
        <f>J303+Table423[[#This Row],[Interest Earned]]</f>
        <v>337366.46721869824</v>
      </c>
      <c r="K304" s="30"/>
    </row>
    <row r="305" spans="2:11" x14ac:dyDescent="0.25">
      <c r="B305" s="12">
        <v>292</v>
      </c>
      <c r="C305" s="13">
        <f t="shared" si="13"/>
        <v>56340</v>
      </c>
      <c r="D305" s="13" t="str">
        <f>TEXT(Table423[[#This Row],[Payment Date]],"YYYY")</f>
        <v>2054</v>
      </c>
      <c r="E305" s="14">
        <f t="shared" si="14"/>
        <v>420116.46721869847</v>
      </c>
      <c r="F305" s="14">
        <f t="shared" si="12"/>
        <v>250</v>
      </c>
      <c r="G305" s="14">
        <f>Table423[[#This Row],[Monthly Contribution]]+Table423[[#This Row],[Beginning Balance]]</f>
        <v>420366.46721869847</v>
      </c>
      <c r="H305" s="14">
        <f>Table423[[#This Row],[New Balance]]*($E$8/$E$7)</f>
        <v>3503.0538934891538</v>
      </c>
      <c r="I305" s="14">
        <f>Table423[[#This Row],[Beginning Balance]]+Table423[[#This Row],[Monthly Contribution]]+Table423[[#This Row],[Interest Earned]]</f>
        <v>423869.52111218765</v>
      </c>
      <c r="J305" s="14">
        <f>J304+Table423[[#This Row],[Interest Earned]]</f>
        <v>340869.52111218742</v>
      </c>
      <c r="K305" s="30"/>
    </row>
    <row r="306" spans="2:11" x14ac:dyDescent="0.25">
      <c r="B306" s="12">
        <v>293</v>
      </c>
      <c r="C306" s="13">
        <f t="shared" si="13"/>
        <v>56370</v>
      </c>
      <c r="D306" s="13" t="str">
        <f>TEXT(Table423[[#This Row],[Payment Date]],"YYYY")</f>
        <v>2054</v>
      </c>
      <c r="E306" s="14">
        <f t="shared" si="14"/>
        <v>423869.52111218765</v>
      </c>
      <c r="F306" s="14">
        <f t="shared" si="12"/>
        <v>250</v>
      </c>
      <c r="G306" s="14">
        <f>Table423[[#This Row],[Monthly Contribution]]+Table423[[#This Row],[Beginning Balance]]</f>
        <v>424119.52111218765</v>
      </c>
      <c r="H306" s="14">
        <f>Table423[[#This Row],[New Balance]]*($E$8/$E$7)</f>
        <v>3534.3293426015639</v>
      </c>
      <c r="I306" s="14">
        <f>Table423[[#This Row],[Beginning Balance]]+Table423[[#This Row],[Monthly Contribution]]+Table423[[#This Row],[Interest Earned]]</f>
        <v>427653.85045478924</v>
      </c>
      <c r="J306" s="14">
        <f>J305+Table423[[#This Row],[Interest Earned]]</f>
        <v>344403.850454789</v>
      </c>
      <c r="K306" s="30"/>
    </row>
    <row r="307" spans="2:11" x14ac:dyDescent="0.25">
      <c r="B307" s="12">
        <v>294</v>
      </c>
      <c r="C307" s="13">
        <f t="shared" si="13"/>
        <v>56401</v>
      </c>
      <c r="D307" s="13" t="str">
        <f>TEXT(Table423[[#This Row],[Payment Date]],"YYYY")</f>
        <v>2054</v>
      </c>
      <c r="E307" s="14">
        <f t="shared" si="14"/>
        <v>427653.85045478924</v>
      </c>
      <c r="F307" s="14">
        <f t="shared" si="12"/>
        <v>250</v>
      </c>
      <c r="G307" s="14">
        <f>Table423[[#This Row],[Monthly Contribution]]+Table423[[#This Row],[Beginning Balance]]</f>
        <v>427903.85045478924</v>
      </c>
      <c r="H307" s="14">
        <f>Table423[[#This Row],[New Balance]]*($E$8/$E$7)</f>
        <v>3565.8654204565769</v>
      </c>
      <c r="I307" s="14">
        <f>Table423[[#This Row],[Beginning Balance]]+Table423[[#This Row],[Monthly Contribution]]+Table423[[#This Row],[Interest Earned]]</f>
        <v>431469.71587524581</v>
      </c>
      <c r="J307" s="14">
        <f>J306+Table423[[#This Row],[Interest Earned]]</f>
        <v>347969.71587524557</v>
      </c>
      <c r="K307" s="30"/>
    </row>
    <row r="308" spans="2:11" x14ac:dyDescent="0.25">
      <c r="B308" s="12">
        <v>295</v>
      </c>
      <c r="C308" s="13">
        <f t="shared" si="13"/>
        <v>56431</v>
      </c>
      <c r="D308" s="13" t="str">
        <f>TEXT(Table423[[#This Row],[Payment Date]],"YYYY")</f>
        <v>2054</v>
      </c>
      <c r="E308" s="14">
        <f t="shared" si="14"/>
        <v>431469.71587524581</v>
      </c>
      <c r="F308" s="14">
        <f t="shared" si="12"/>
        <v>250</v>
      </c>
      <c r="G308" s="14">
        <f>Table423[[#This Row],[Monthly Contribution]]+Table423[[#This Row],[Beginning Balance]]</f>
        <v>431719.71587524581</v>
      </c>
      <c r="H308" s="14">
        <f>Table423[[#This Row],[New Balance]]*($E$8/$E$7)</f>
        <v>3597.6642989603815</v>
      </c>
      <c r="I308" s="14">
        <f>Table423[[#This Row],[Beginning Balance]]+Table423[[#This Row],[Monthly Contribution]]+Table423[[#This Row],[Interest Earned]]</f>
        <v>435317.38017420616</v>
      </c>
      <c r="J308" s="14">
        <f>J307+Table423[[#This Row],[Interest Earned]]</f>
        <v>351567.38017420593</v>
      </c>
      <c r="K308" s="30"/>
    </row>
    <row r="309" spans="2:11" x14ac:dyDescent="0.25">
      <c r="B309" s="12">
        <v>296</v>
      </c>
      <c r="C309" s="13">
        <f t="shared" si="13"/>
        <v>56462</v>
      </c>
      <c r="D309" s="13" t="str">
        <f>TEXT(Table423[[#This Row],[Payment Date]],"YYYY")</f>
        <v>2054</v>
      </c>
      <c r="E309" s="14">
        <f t="shared" si="14"/>
        <v>435317.38017420616</v>
      </c>
      <c r="F309" s="14">
        <f t="shared" si="12"/>
        <v>250</v>
      </c>
      <c r="G309" s="14">
        <f>Table423[[#This Row],[Monthly Contribution]]+Table423[[#This Row],[Beginning Balance]]</f>
        <v>435567.38017420616</v>
      </c>
      <c r="H309" s="14">
        <f>Table423[[#This Row],[New Balance]]*($E$8/$E$7)</f>
        <v>3629.7281681183845</v>
      </c>
      <c r="I309" s="14">
        <f>Table423[[#This Row],[Beginning Balance]]+Table423[[#This Row],[Monthly Contribution]]+Table423[[#This Row],[Interest Earned]]</f>
        <v>439197.10834232456</v>
      </c>
      <c r="J309" s="14">
        <f>J308+Table423[[#This Row],[Interest Earned]]</f>
        <v>355197.10834232433</v>
      </c>
      <c r="K309" s="30"/>
    </row>
    <row r="310" spans="2:11" x14ac:dyDescent="0.25">
      <c r="B310" s="12">
        <v>297</v>
      </c>
      <c r="C310" s="13">
        <f t="shared" si="13"/>
        <v>56493</v>
      </c>
      <c r="D310" s="13" t="str">
        <f>TEXT(Table423[[#This Row],[Payment Date]],"YYYY")</f>
        <v>2054</v>
      </c>
      <c r="E310" s="14">
        <f t="shared" si="14"/>
        <v>439197.10834232456</v>
      </c>
      <c r="F310" s="14">
        <f t="shared" si="12"/>
        <v>250</v>
      </c>
      <c r="G310" s="14">
        <f>Table423[[#This Row],[Monthly Contribution]]+Table423[[#This Row],[Beginning Balance]]</f>
        <v>439447.10834232456</v>
      </c>
      <c r="H310" s="14">
        <f>Table423[[#This Row],[New Balance]]*($E$8/$E$7)</f>
        <v>3662.0592361860381</v>
      </c>
      <c r="I310" s="14">
        <f>Table423[[#This Row],[Beginning Balance]]+Table423[[#This Row],[Monthly Contribution]]+Table423[[#This Row],[Interest Earned]]</f>
        <v>443109.16757851059</v>
      </c>
      <c r="J310" s="14">
        <f>J309+Table423[[#This Row],[Interest Earned]]</f>
        <v>358859.16757851036</v>
      </c>
      <c r="K310" s="30"/>
    </row>
    <row r="311" spans="2:11" x14ac:dyDescent="0.25">
      <c r="B311" s="12">
        <v>298</v>
      </c>
      <c r="C311" s="13">
        <f t="shared" si="13"/>
        <v>56523</v>
      </c>
      <c r="D311" s="13" t="str">
        <f>TEXT(Table423[[#This Row],[Payment Date]],"YYYY")</f>
        <v>2054</v>
      </c>
      <c r="E311" s="14">
        <f t="shared" si="14"/>
        <v>443109.16757851059</v>
      </c>
      <c r="F311" s="14">
        <f t="shared" si="12"/>
        <v>250</v>
      </c>
      <c r="G311" s="14">
        <f>Table423[[#This Row],[Monthly Contribution]]+Table423[[#This Row],[Beginning Balance]]</f>
        <v>443359.16757851059</v>
      </c>
      <c r="H311" s="14">
        <f>Table423[[#This Row],[New Balance]]*($E$8/$E$7)</f>
        <v>3694.6597298209217</v>
      </c>
      <c r="I311" s="14">
        <f>Table423[[#This Row],[Beginning Balance]]+Table423[[#This Row],[Monthly Contribution]]+Table423[[#This Row],[Interest Earned]]</f>
        <v>447053.8273083315</v>
      </c>
      <c r="J311" s="14">
        <f>J310+Table423[[#This Row],[Interest Earned]]</f>
        <v>362553.82730833127</v>
      </c>
      <c r="K311" s="30"/>
    </row>
    <row r="312" spans="2:11" x14ac:dyDescent="0.25">
      <c r="B312" s="12">
        <v>299</v>
      </c>
      <c r="C312" s="13">
        <f t="shared" si="13"/>
        <v>56554</v>
      </c>
      <c r="D312" s="13" t="str">
        <f>TEXT(Table423[[#This Row],[Payment Date]],"YYYY")</f>
        <v>2054</v>
      </c>
      <c r="E312" s="14">
        <f t="shared" si="14"/>
        <v>447053.8273083315</v>
      </c>
      <c r="F312" s="14">
        <f t="shared" si="12"/>
        <v>250</v>
      </c>
      <c r="G312" s="14">
        <f>Table423[[#This Row],[Monthly Contribution]]+Table423[[#This Row],[Beginning Balance]]</f>
        <v>447303.8273083315</v>
      </c>
      <c r="H312" s="14">
        <f>Table423[[#This Row],[New Balance]]*($E$8/$E$7)</f>
        <v>3727.5318942360959</v>
      </c>
      <c r="I312" s="14">
        <f>Table423[[#This Row],[Beginning Balance]]+Table423[[#This Row],[Monthly Contribution]]+Table423[[#This Row],[Interest Earned]]</f>
        <v>451031.3592025676</v>
      </c>
      <c r="J312" s="14">
        <f>J311+Table423[[#This Row],[Interest Earned]]</f>
        <v>366281.35920256737</v>
      </c>
      <c r="K312" s="30"/>
    </row>
    <row r="313" spans="2:11" x14ac:dyDescent="0.25">
      <c r="B313" s="12">
        <v>300</v>
      </c>
      <c r="C313" s="13">
        <f t="shared" si="13"/>
        <v>56584</v>
      </c>
      <c r="D313" s="13" t="str">
        <f>TEXT(Table423[[#This Row],[Payment Date]],"YYYY")</f>
        <v>2054</v>
      </c>
      <c r="E313" s="14">
        <f t="shared" si="14"/>
        <v>451031.3592025676</v>
      </c>
      <c r="F313" s="14">
        <f t="shared" si="12"/>
        <v>250</v>
      </c>
      <c r="G313" s="14">
        <f>Table423[[#This Row],[Monthly Contribution]]+Table423[[#This Row],[Beginning Balance]]</f>
        <v>451281.3592025676</v>
      </c>
      <c r="H313" s="14">
        <f>Table423[[#This Row],[New Balance]]*($E$8/$E$7)</f>
        <v>3760.67799335473</v>
      </c>
      <c r="I313" s="14">
        <f>Table423[[#This Row],[Beginning Balance]]+Table423[[#This Row],[Monthly Contribution]]+Table423[[#This Row],[Interest Earned]]</f>
        <v>455042.03719592234</v>
      </c>
      <c r="J313" s="14">
        <f>J312+Table423[[#This Row],[Interest Earned]]</f>
        <v>370042.03719592211</v>
      </c>
      <c r="K313" s="30">
        <f>Table423[[#This Row],[Ending Balance]]</f>
        <v>455042.03719592234</v>
      </c>
    </row>
    <row r="314" spans="2:11" x14ac:dyDescent="0.25">
      <c r="B314" s="12">
        <v>301</v>
      </c>
      <c r="C314" s="13">
        <f t="shared" si="13"/>
        <v>56615</v>
      </c>
      <c r="D314" s="13" t="str">
        <f>TEXT(Table423[[#This Row],[Payment Date]],"YYYY")</f>
        <v>2055</v>
      </c>
      <c r="E314" s="14">
        <f t="shared" si="14"/>
        <v>455042.03719592234</v>
      </c>
      <c r="F314" s="14">
        <f t="shared" si="12"/>
        <v>250</v>
      </c>
      <c r="G314" s="14">
        <f>Table423[[#This Row],[Monthly Contribution]]+Table423[[#This Row],[Beginning Balance]]</f>
        <v>455292.03719592234</v>
      </c>
      <c r="H314" s="14">
        <f>Table423[[#This Row],[New Balance]]*($E$8/$E$7)</f>
        <v>3794.1003099660193</v>
      </c>
      <c r="I314" s="14">
        <f>Table423[[#This Row],[Beginning Balance]]+Table423[[#This Row],[Monthly Contribution]]+Table423[[#This Row],[Interest Earned]]</f>
        <v>459086.13750588836</v>
      </c>
      <c r="J314" s="14">
        <f>J313+Table423[[#This Row],[Interest Earned]]</f>
        <v>373836.13750588812</v>
      </c>
      <c r="K314" s="30"/>
    </row>
    <row r="315" spans="2:11" x14ac:dyDescent="0.25">
      <c r="B315" s="12">
        <v>302</v>
      </c>
      <c r="C315" s="13">
        <f t="shared" si="13"/>
        <v>56646</v>
      </c>
      <c r="D315" s="13" t="str">
        <f>TEXT(Table423[[#This Row],[Payment Date]],"YYYY")</f>
        <v>2055</v>
      </c>
      <c r="E315" s="14">
        <f t="shared" si="14"/>
        <v>459086.13750588836</v>
      </c>
      <c r="F315" s="14">
        <f t="shared" si="12"/>
        <v>250</v>
      </c>
      <c r="G315" s="14">
        <f>Table423[[#This Row],[Monthly Contribution]]+Table423[[#This Row],[Beginning Balance]]</f>
        <v>459336.13750588836</v>
      </c>
      <c r="H315" s="14">
        <f>Table423[[#This Row],[New Balance]]*($E$8/$E$7)</f>
        <v>3827.801145882403</v>
      </c>
      <c r="I315" s="14">
        <f>Table423[[#This Row],[Beginning Balance]]+Table423[[#This Row],[Monthly Contribution]]+Table423[[#This Row],[Interest Earned]]</f>
        <v>463163.93865177076</v>
      </c>
      <c r="J315" s="14">
        <f>J314+Table423[[#This Row],[Interest Earned]]</f>
        <v>377663.93865177053</v>
      </c>
      <c r="K315" s="30"/>
    </row>
    <row r="316" spans="2:11" x14ac:dyDescent="0.25">
      <c r="B316" s="12">
        <v>303</v>
      </c>
      <c r="C316" s="13">
        <f t="shared" si="13"/>
        <v>56674</v>
      </c>
      <c r="D316" s="13" t="str">
        <f>TEXT(Table423[[#This Row],[Payment Date]],"YYYY")</f>
        <v>2055</v>
      </c>
      <c r="E316" s="14">
        <f t="shared" si="14"/>
        <v>463163.93865177076</v>
      </c>
      <c r="F316" s="14">
        <f t="shared" si="12"/>
        <v>250</v>
      </c>
      <c r="G316" s="14">
        <f>Table423[[#This Row],[Monthly Contribution]]+Table423[[#This Row],[Beginning Balance]]</f>
        <v>463413.93865177076</v>
      </c>
      <c r="H316" s="14">
        <f>Table423[[#This Row],[New Balance]]*($E$8/$E$7)</f>
        <v>3861.7828220980896</v>
      </c>
      <c r="I316" s="14">
        <f>Table423[[#This Row],[Beginning Balance]]+Table423[[#This Row],[Monthly Contribution]]+Table423[[#This Row],[Interest Earned]]</f>
        <v>467275.72147386888</v>
      </c>
      <c r="J316" s="14">
        <f>J315+Table423[[#This Row],[Interest Earned]]</f>
        <v>381525.72147386865</v>
      </c>
      <c r="K316" s="30"/>
    </row>
    <row r="317" spans="2:11" x14ac:dyDescent="0.25">
      <c r="B317" s="12">
        <v>304</v>
      </c>
      <c r="C317" s="13">
        <f t="shared" si="13"/>
        <v>56705</v>
      </c>
      <c r="D317" s="13" t="str">
        <f>TEXT(Table423[[#This Row],[Payment Date]],"YYYY")</f>
        <v>2055</v>
      </c>
      <c r="E317" s="14">
        <f t="shared" si="14"/>
        <v>467275.72147386888</v>
      </c>
      <c r="F317" s="14">
        <f t="shared" si="12"/>
        <v>250</v>
      </c>
      <c r="G317" s="14">
        <f>Table423[[#This Row],[Monthly Contribution]]+Table423[[#This Row],[Beginning Balance]]</f>
        <v>467525.72147386888</v>
      </c>
      <c r="H317" s="14">
        <f>Table423[[#This Row],[New Balance]]*($E$8/$E$7)</f>
        <v>3896.0476789489071</v>
      </c>
      <c r="I317" s="14">
        <f>Table423[[#This Row],[Beginning Balance]]+Table423[[#This Row],[Monthly Contribution]]+Table423[[#This Row],[Interest Earned]]</f>
        <v>471421.76915281778</v>
      </c>
      <c r="J317" s="14">
        <f>J316+Table423[[#This Row],[Interest Earned]]</f>
        <v>385421.76915281755</v>
      </c>
      <c r="K317" s="30"/>
    </row>
    <row r="318" spans="2:11" x14ac:dyDescent="0.25">
      <c r="B318" s="12">
        <v>305</v>
      </c>
      <c r="C318" s="13">
        <f t="shared" si="13"/>
        <v>56735</v>
      </c>
      <c r="D318" s="13" t="str">
        <f>TEXT(Table423[[#This Row],[Payment Date]],"YYYY")</f>
        <v>2055</v>
      </c>
      <c r="E318" s="14">
        <f t="shared" si="14"/>
        <v>471421.76915281778</v>
      </c>
      <c r="F318" s="14">
        <f t="shared" si="12"/>
        <v>250</v>
      </c>
      <c r="G318" s="14">
        <f>Table423[[#This Row],[Monthly Contribution]]+Table423[[#This Row],[Beginning Balance]]</f>
        <v>471671.76915281778</v>
      </c>
      <c r="H318" s="14">
        <f>Table423[[#This Row],[New Balance]]*($E$8/$E$7)</f>
        <v>3930.5980762734816</v>
      </c>
      <c r="I318" s="14">
        <f>Table423[[#This Row],[Beginning Balance]]+Table423[[#This Row],[Monthly Contribution]]+Table423[[#This Row],[Interest Earned]]</f>
        <v>475602.36722909124</v>
      </c>
      <c r="J318" s="14">
        <f>J317+Table423[[#This Row],[Interest Earned]]</f>
        <v>389352.367229091</v>
      </c>
      <c r="K318" s="30"/>
    </row>
    <row r="319" spans="2:11" x14ac:dyDescent="0.25">
      <c r="B319" s="12">
        <v>306</v>
      </c>
      <c r="C319" s="13">
        <f t="shared" si="13"/>
        <v>56766</v>
      </c>
      <c r="D319" s="13" t="str">
        <f>TEXT(Table423[[#This Row],[Payment Date]],"YYYY")</f>
        <v>2055</v>
      </c>
      <c r="E319" s="14">
        <f t="shared" si="14"/>
        <v>475602.36722909124</v>
      </c>
      <c r="F319" s="14">
        <f t="shared" si="12"/>
        <v>250</v>
      </c>
      <c r="G319" s="14">
        <f>Table423[[#This Row],[Monthly Contribution]]+Table423[[#This Row],[Beginning Balance]]</f>
        <v>475852.36722909124</v>
      </c>
      <c r="H319" s="14">
        <f>Table423[[#This Row],[New Balance]]*($E$8/$E$7)</f>
        <v>3965.4363935757601</v>
      </c>
      <c r="I319" s="14">
        <f>Table423[[#This Row],[Beginning Balance]]+Table423[[#This Row],[Monthly Contribution]]+Table423[[#This Row],[Interest Earned]]</f>
        <v>479817.80362266698</v>
      </c>
      <c r="J319" s="14">
        <f>J318+Table423[[#This Row],[Interest Earned]]</f>
        <v>393317.80362266675</v>
      </c>
      <c r="K319" s="30"/>
    </row>
    <row r="320" spans="2:11" x14ac:dyDescent="0.25">
      <c r="B320" s="12">
        <v>307</v>
      </c>
      <c r="C320" s="13">
        <f t="shared" si="13"/>
        <v>56796</v>
      </c>
      <c r="D320" s="13" t="str">
        <f>TEXT(Table423[[#This Row],[Payment Date]],"YYYY")</f>
        <v>2055</v>
      </c>
      <c r="E320" s="14">
        <f t="shared" si="14"/>
        <v>479817.80362266698</v>
      </c>
      <c r="F320" s="14">
        <f t="shared" si="12"/>
        <v>250</v>
      </c>
      <c r="G320" s="14">
        <f>Table423[[#This Row],[Monthly Contribution]]+Table423[[#This Row],[Beginning Balance]]</f>
        <v>480067.80362266698</v>
      </c>
      <c r="H320" s="14">
        <f>Table423[[#This Row],[New Balance]]*($E$8/$E$7)</f>
        <v>4000.5650301888913</v>
      </c>
      <c r="I320" s="14">
        <f>Table423[[#This Row],[Beginning Balance]]+Table423[[#This Row],[Monthly Contribution]]+Table423[[#This Row],[Interest Earned]]</f>
        <v>484068.36865285586</v>
      </c>
      <c r="J320" s="14">
        <f>J319+Table423[[#This Row],[Interest Earned]]</f>
        <v>397318.36865285563</v>
      </c>
      <c r="K320" s="30"/>
    </row>
    <row r="321" spans="2:11" x14ac:dyDescent="0.25">
      <c r="B321" s="12">
        <v>308</v>
      </c>
      <c r="C321" s="13">
        <f t="shared" si="13"/>
        <v>56827</v>
      </c>
      <c r="D321" s="13" t="str">
        <f>TEXT(Table423[[#This Row],[Payment Date]],"YYYY")</f>
        <v>2055</v>
      </c>
      <c r="E321" s="14">
        <f t="shared" si="14"/>
        <v>484068.36865285586</v>
      </c>
      <c r="F321" s="14">
        <f t="shared" si="12"/>
        <v>250</v>
      </c>
      <c r="G321" s="14">
        <f>Table423[[#This Row],[Monthly Contribution]]+Table423[[#This Row],[Beginning Balance]]</f>
        <v>484318.36865285586</v>
      </c>
      <c r="H321" s="14">
        <f>Table423[[#This Row],[New Balance]]*($E$8/$E$7)</f>
        <v>4035.9864054404657</v>
      </c>
      <c r="I321" s="14">
        <f>Table423[[#This Row],[Beginning Balance]]+Table423[[#This Row],[Monthly Contribution]]+Table423[[#This Row],[Interest Earned]]</f>
        <v>488354.35505829635</v>
      </c>
      <c r="J321" s="14">
        <f>J320+Table423[[#This Row],[Interest Earned]]</f>
        <v>401354.35505829612</v>
      </c>
      <c r="K321" s="30"/>
    </row>
    <row r="322" spans="2:11" x14ac:dyDescent="0.25">
      <c r="B322" s="12">
        <v>309</v>
      </c>
      <c r="C322" s="13">
        <f t="shared" si="13"/>
        <v>56858</v>
      </c>
      <c r="D322" s="13" t="str">
        <f>TEXT(Table423[[#This Row],[Payment Date]],"YYYY")</f>
        <v>2055</v>
      </c>
      <c r="E322" s="14">
        <f t="shared" si="14"/>
        <v>488354.35505829635</v>
      </c>
      <c r="F322" s="14">
        <f t="shared" si="12"/>
        <v>250</v>
      </c>
      <c r="G322" s="14">
        <f>Table423[[#This Row],[Monthly Contribution]]+Table423[[#This Row],[Beginning Balance]]</f>
        <v>488604.35505829635</v>
      </c>
      <c r="H322" s="14">
        <f>Table423[[#This Row],[New Balance]]*($E$8/$E$7)</f>
        <v>4071.7029588191363</v>
      </c>
      <c r="I322" s="14">
        <f>Table423[[#This Row],[Beginning Balance]]+Table423[[#This Row],[Monthly Contribution]]+Table423[[#This Row],[Interest Earned]]</f>
        <v>492676.05801711546</v>
      </c>
      <c r="J322" s="14">
        <f>J321+Table423[[#This Row],[Interest Earned]]</f>
        <v>405426.05801711523</v>
      </c>
      <c r="K322" s="30"/>
    </row>
    <row r="323" spans="2:11" x14ac:dyDescent="0.25">
      <c r="B323" s="12">
        <v>310</v>
      </c>
      <c r="C323" s="13">
        <f t="shared" si="13"/>
        <v>56888</v>
      </c>
      <c r="D323" s="13" t="str">
        <f>TEXT(Table423[[#This Row],[Payment Date]],"YYYY")</f>
        <v>2055</v>
      </c>
      <c r="E323" s="14">
        <f t="shared" si="14"/>
        <v>492676.05801711546</v>
      </c>
      <c r="F323" s="14">
        <f t="shared" si="12"/>
        <v>250</v>
      </c>
      <c r="G323" s="14">
        <f>Table423[[#This Row],[Monthly Contribution]]+Table423[[#This Row],[Beginning Balance]]</f>
        <v>492926.05801711546</v>
      </c>
      <c r="H323" s="14">
        <f>Table423[[#This Row],[New Balance]]*($E$8/$E$7)</f>
        <v>4107.7171501426292</v>
      </c>
      <c r="I323" s="14">
        <f>Table423[[#This Row],[Beginning Balance]]+Table423[[#This Row],[Monthly Contribution]]+Table423[[#This Row],[Interest Earned]]</f>
        <v>497033.77516725811</v>
      </c>
      <c r="J323" s="14">
        <f>J322+Table423[[#This Row],[Interest Earned]]</f>
        <v>409533.77516725787</v>
      </c>
      <c r="K323" s="30"/>
    </row>
    <row r="324" spans="2:11" x14ac:dyDescent="0.25">
      <c r="B324" s="12">
        <v>311</v>
      </c>
      <c r="C324" s="13">
        <f t="shared" si="13"/>
        <v>56919</v>
      </c>
      <c r="D324" s="13" t="str">
        <f>TEXT(Table423[[#This Row],[Payment Date]],"YYYY")</f>
        <v>2055</v>
      </c>
      <c r="E324" s="14">
        <f t="shared" si="14"/>
        <v>497033.77516725811</v>
      </c>
      <c r="F324" s="14">
        <f t="shared" si="12"/>
        <v>250</v>
      </c>
      <c r="G324" s="14">
        <f>Table423[[#This Row],[Monthly Contribution]]+Table423[[#This Row],[Beginning Balance]]</f>
        <v>497283.77516725811</v>
      </c>
      <c r="H324" s="14">
        <f>Table423[[#This Row],[New Balance]]*($E$8/$E$7)</f>
        <v>4144.0314597271508</v>
      </c>
      <c r="I324" s="14">
        <f>Table423[[#This Row],[Beginning Balance]]+Table423[[#This Row],[Monthly Contribution]]+Table423[[#This Row],[Interest Earned]]</f>
        <v>501427.80662698526</v>
      </c>
      <c r="J324" s="14">
        <f>J323+Table423[[#This Row],[Interest Earned]]</f>
        <v>413677.80662698502</v>
      </c>
      <c r="K324" s="30"/>
    </row>
    <row r="325" spans="2:11" x14ac:dyDescent="0.25">
      <c r="B325" s="12">
        <v>312</v>
      </c>
      <c r="C325" s="13">
        <f t="shared" si="13"/>
        <v>56949</v>
      </c>
      <c r="D325" s="13" t="str">
        <f>TEXT(Table423[[#This Row],[Payment Date]],"YYYY")</f>
        <v>2055</v>
      </c>
      <c r="E325" s="14">
        <f t="shared" si="14"/>
        <v>501427.80662698526</v>
      </c>
      <c r="F325" s="14">
        <f t="shared" si="12"/>
        <v>250</v>
      </c>
      <c r="G325" s="14">
        <f>Table423[[#This Row],[Monthly Contribution]]+Table423[[#This Row],[Beginning Balance]]</f>
        <v>501677.80662698526</v>
      </c>
      <c r="H325" s="14">
        <f>Table423[[#This Row],[New Balance]]*($E$8/$E$7)</f>
        <v>4180.6483885582102</v>
      </c>
      <c r="I325" s="14">
        <f>Table423[[#This Row],[Beginning Balance]]+Table423[[#This Row],[Monthly Contribution]]+Table423[[#This Row],[Interest Earned]]</f>
        <v>505858.45501554344</v>
      </c>
      <c r="J325" s="14">
        <f>J324+Table423[[#This Row],[Interest Earned]]</f>
        <v>417858.45501554321</v>
      </c>
      <c r="K325" s="30">
        <f>Table423[[#This Row],[Ending Balance]]</f>
        <v>505858.45501554344</v>
      </c>
    </row>
    <row r="326" spans="2:11" x14ac:dyDescent="0.25">
      <c r="B326" s="12">
        <v>313</v>
      </c>
      <c r="C326" s="13">
        <f t="shared" si="13"/>
        <v>56980</v>
      </c>
      <c r="D326" s="13" t="str">
        <f>TEXT(Table423[[#This Row],[Payment Date]],"YYYY")</f>
        <v>2056</v>
      </c>
      <c r="E326" s="14">
        <f t="shared" si="14"/>
        <v>505858.45501554344</v>
      </c>
      <c r="F326" s="14">
        <f t="shared" si="12"/>
        <v>250</v>
      </c>
      <c r="G326" s="14">
        <f>Table423[[#This Row],[Monthly Contribution]]+Table423[[#This Row],[Beginning Balance]]</f>
        <v>506108.45501554344</v>
      </c>
      <c r="H326" s="14">
        <f>Table423[[#This Row],[New Balance]]*($E$8/$E$7)</f>
        <v>4217.570458462862</v>
      </c>
      <c r="I326" s="14">
        <f>Table423[[#This Row],[Beginning Balance]]+Table423[[#This Row],[Monthly Contribution]]+Table423[[#This Row],[Interest Earned]]</f>
        <v>510326.02547400631</v>
      </c>
      <c r="J326" s="14">
        <f>J325+Table423[[#This Row],[Interest Earned]]</f>
        <v>422076.02547400608</v>
      </c>
      <c r="K326" s="30"/>
    </row>
    <row r="327" spans="2:11" x14ac:dyDescent="0.25">
      <c r="B327" s="12">
        <v>314</v>
      </c>
      <c r="C327" s="13">
        <f t="shared" si="13"/>
        <v>57011</v>
      </c>
      <c r="D327" s="13" t="str">
        <f>TEXT(Table423[[#This Row],[Payment Date]],"YYYY")</f>
        <v>2056</v>
      </c>
      <c r="E327" s="14">
        <f t="shared" si="14"/>
        <v>510326.02547400631</v>
      </c>
      <c r="F327" s="14">
        <f t="shared" si="12"/>
        <v>250</v>
      </c>
      <c r="G327" s="14">
        <f>Table423[[#This Row],[Monthly Contribution]]+Table423[[#This Row],[Beginning Balance]]</f>
        <v>510576.02547400631</v>
      </c>
      <c r="H327" s="14">
        <f>Table423[[#This Row],[New Balance]]*($E$8/$E$7)</f>
        <v>4254.8002122833859</v>
      </c>
      <c r="I327" s="14">
        <f>Table423[[#This Row],[Beginning Balance]]+Table423[[#This Row],[Monthly Contribution]]+Table423[[#This Row],[Interest Earned]]</f>
        <v>514830.8256862897</v>
      </c>
      <c r="J327" s="14">
        <f>J326+Table423[[#This Row],[Interest Earned]]</f>
        <v>426330.82568628946</v>
      </c>
      <c r="K327" s="30"/>
    </row>
    <row r="328" spans="2:11" x14ac:dyDescent="0.25">
      <c r="B328" s="12">
        <v>315</v>
      </c>
      <c r="C328" s="13">
        <f t="shared" si="13"/>
        <v>57040</v>
      </c>
      <c r="D328" s="13" t="str">
        <f>TEXT(Table423[[#This Row],[Payment Date]],"YYYY")</f>
        <v>2056</v>
      </c>
      <c r="E328" s="14">
        <f t="shared" si="14"/>
        <v>514830.8256862897</v>
      </c>
      <c r="F328" s="14">
        <f t="shared" si="12"/>
        <v>250</v>
      </c>
      <c r="G328" s="14">
        <f>Table423[[#This Row],[Monthly Contribution]]+Table423[[#This Row],[Beginning Balance]]</f>
        <v>515080.8256862897</v>
      </c>
      <c r="H328" s="14">
        <f>Table423[[#This Row],[New Balance]]*($E$8/$E$7)</f>
        <v>4292.340214052414</v>
      </c>
      <c r="I328" s="14">
        <f>Table423[[#This Row],[Beginning Balance]]+Table423[[#This Row],[Monthly Contribution]]+Table423[[#This Row],[Interest Earned]]</f>
        <v>519373.16590034211</v>
      </c>
      <c r="J328" s="14">
        <f>J327+Table423[[#This Row],[Interest Earned]]</f>
        <v>430623.16590034188</v>
      </c>
      <c r="K328" s="30"/>
    </row>
    <row r="329" spans="2:11" x14ac:dyDescent="0.25">
      <c r="B329" s="12">
        <v>316</v>
      </c>
      <c r="C329" s="13">
        <f t="shared" si="13"/>
        <v>57071</v>
      </c>
      <c r="D329" s="13" t="str">
        <f>TEXT(Table423[[#This Row],[Payment Date]],"YYYY")</f>
        <v>2056</v>
      </c>
      <c r="E329" s="14">
        <f t="shared" si="14"/>
        <v>519373.16590034211</v>
      </c>
      <c r="F329" s="14">
        <f t="shared" si="12"/>
        <v>250</v>
      </c>
      <c r="G329" s="14">
        <f>Table423[[#This Row],[Monthly Contribution]]+Table423[[#This Row],[Beginning Balance]]</f>
        <v>519623.16590034211</v>
      </c>
      <c r="H329" s="14">
        <f>Table423[[#This Row],[New Balance]]*($E$8/$E$7)</f>
        <v>4330.1930491695175</v>
      </c>
      <c r="I329" s="14">
        <f>Table423[[#This Row],[Beginning Balance]]+Table423[[#This Row],[Monthly Contribution]]+Table423[[#This Row],[Interest Earned]]</f>
        <v>523953.3589495116</v>
      </c>
      <c r="J329" s="14">
        <f>J328+Table423[[#This Row],[Interest Earned]]</f>
        <v>434953.35894951137</v>
      </c>
      <c r="K329" s="30"/>
    </row>
    <row r="330" spans="2:11" x14ac:dyDescent="0.25">
      <c r="B330" s="12">
        <v>317</v>
      </c>
      <c r="C330" s="13">
        <f t="shared" si="13"/>
        <v>57101</v>
      </c>
      <c r="D330" s="13" t="str">
        <f>TEXT(Table423[[#This Row],[Payment Date]],"YYYY")</f>
        <v>2056</v>
      </c>
      <c r="E330" s="14">
        <f t="shared" si="14"/>
        <v>523953.3589495116</v>
      </c>
      <c r="F330" s="14">
        <f t="shared" si="12"/>
        <v>250</v>
      </c>
      <c r="G330" s="14">
        <f>Table423[[#This Row],[Monthly Contribution]]+Table423[[#This Row],[Beginning Balance]]</f>
        <v>524203.3589495116</v>
      </c>
      <c r="H330" s="14">
        <f>Table423[[#This Row],[New Balance]]*($E$8/$E$7)</f>
        <v>4368.3613245792631</v>
      </c>
      <c r="I330" s="14">
        <f>Table423[[#This Row],[Beginning Balance]]+Table423[[#This Row],[Monthly Contribution]]+Table423[[#This Row],[Interest Earned]]</f>
        <v>528571.72027409088</v>
      </c>
      <c r="J330" s="14">
        <f>J329+Table423[[#This Row],[Interest Earned]]</f>
        <v>439321.72027409065</v>
      </c>
      <c r="K330" s="30"/>
    </row>
    <row r="331" spans="2:11" x14ac:dyDescent="0.25">
      <c r="B331" s="12">
        <v>318</v>
      </c>
      <c r="C331" s="13">
        <f t="shared" si="13"/>
        <v>57132</v>
      </c>
      <c r="D331" s="13" t="str">
        <f>TEXT(Table423[[#This Row],[Payment Date]],"YYYY")</f>
        <v>2056</v>
      </c>
      <c r="E331" s="14">
        <f t="shared" si="14"/>
        <v>528571.72027409088</v>
      </c>
      <c r="F331" s="14">
        <f t="shared" si="12"/>
        <v>250</v>
      </c>
      <c r="G331" s="14">
        <f>Table423[[#This Row],[Monthly Contribution]]+Table423[[#This Row],[Beginning Balance]]</f>
        <v>528821.72027409088</v>
      </c>
      <c r="H331" s="14">
        <f>Table423[[#This Row],[New Balance]]*($E$8/$E$7)</f>
        <v>4406.847668950757</v>
      </c>
      <c r="I331" s="14">
        <f>Table423[[#This Row],[Beginning Balance]]+Table423[[#This Row],[Monthly Contribution]]+Table423[[#This Row],[Interest Earned]]</f>
        <v>533228.56794304168</v>
      </c>
      <c r="J331" s="14">
        <f>J330+Table423[[#This Row],[Interest Earned]]</f>
        <v>443728.56794304139</v>
      </c>
      <c r="K331" s="30"/>
    </row>
    <row r="332" spans="2:11" x14ac:dyDescent="0.25">
      <c r="B332" s="12">
        <v>319</v>
      </c>
      <c r="C332" s="13">
        <f t="shared" si="13"/>
        <v>57162</v>
      </c>
      <c r="D332" s="13" t="str">
        <f>TEXT(Table423[[#This Row],[Payment Date]],"YYYY")</f>
        <v>2056</v>
      </c>
      <c r="E332" s="14">
        <f t="shared" si="14"/>
        <v>533228.56794304168</v>
      </c>
      <c r="F332" s="14">
        <f t="shared" si="12"/>
        <v>250</v>
      </c>
      <c r="G332" s="14">
        <f>Table423[[#This Row],[Monthly Contribution]]+Table423[[#This Row],[Beginning Balance]]</f>
        <v>533478.56794304168</v>
      </c>
      <c r="H332" s="14">
        <f>Table423[[#This Row],[New Balance]]*($E$8/$E$7)</f>
        <v>4445.6547328586803</v>
      </c>
      <c r="I332" s="14">
        <f>Table423[[#This Row],[Beginning Balance]]+Table423[[#This Row],[Monthly Contribution]]+Table423[[#This Row],[Interest Earned]]</f>
        <v>537924.22267590032</v>
      </c>
      <c r="J332" s="14">
        <f>J331+Table423[[#This Row],[Interest Earned]]</f>
        <v>448174.22267590009</v>
      </c>
      <c r="K332" s="30"/>
    </row>
    <row r="333" spans="2:11" x14ac:dyDescent="0.25">
      <c r="B333" s="12">
        <v>320</v>
      </c>
      <c r="C333" s="13">
        <f t="shared" si="13"/>
        <v>57193</v>
      </c>
      <c r="D333" s="13" t="str">
        <f>TEXT(Table423[[#This Row],[Payment Date]],"YYYY")</f>
        <v>2056</v>
      </c>
      <c r="E333" s="14">
        <f t="shared" si="14"/>
        <v>537924.22267590032</v>
      </c>
      <c r="F333" s="14">
        <f t="shared" si="12"/>
        <v>250</v>
      </c>
      <c r="G333" s="14">
        <f>Table423[[#This Row],[Monthly Contribution]]+Table423[[#This Row],[Beginning Balance]]</f>
        <v>538174.22267590032</v>
      </c>
      <c r="H333" s="14">
        <f>Table423[[#This Row],[New Balance]]*($E$8/$E$7)</f>
        <v>4484.7851889658359</v>
      </c>
      <c r="I333" s="14">
        <f>Table423[[#This Row],[Beginning Balance]]+Table423[[#This Row],[Monthly Contribution]]+Table423[[#This Row],[Interest Earned]]</f>
        <v>542659.00786486617</v>
      </c>
      <c r="J333" s="14">
        <f>J332+Table423[[#This Row],[Interest Earned]]</f>
        <v>452659.00786486594</v>
      </c>
      <c r="K333" s="30"/>
    </row>
    <row r="334" spans="2:11" x14ac:dyDescent="0.25">
      <c r="B334" s="12">
        <v>321</v>
      </c>
      <c r="C334" s="13">
        <f t="shared" si="13"/>
        <v>57224</v>
      </c>
      <c r="D334" s="13" t="str">
        <f>TEXT(Table423[[#This Row],[Payment Date]],"YYYY")</f>
        <v>2056</v>
      </c>
      <c r="E334" s="14">
        <f t="shared" si="14"/>
        <v>542659.00786486617</v>
      </c>
      <c r="F334" s="14">
        <f t="shared" ref="F334:F397" si="15">$E$6</f>
        <v>250</v>
      </c>
      <c r="G334" s="14">
        <f>Table423[[#This Row],[Monthly Contribution]]+Table423[[#This Row],[Beginning Balance]]</f>
        <v>542909.00786486617</v>
      </c>
      <c r="H334" s="14">
        <f>Table423[[#This Row],[New Balance]]*($E$8/$E$7)</f>
        <v>4524.2417322072179</v>
      </c>
      <c r="I334" s="14">
        <f>Table423[[#This Row],[Beginning Balance]]+Table423[[#This Row],[Monthly Contribution]]+Table423[[#This Row],[Interest Earned]]</f>
        <v>547433.24959707342</v>
      </c>
      <c r="J334" s="14">
        <f>J333+Table423[[#This Row],[Interest Earned]]</f>
        <v>457183.24959707318</v>
      </c>
      <c r="K334" s="30"/>
    </row>
    <row r="335" spans="2:11" x14ac:dyDescent="0.25">
      <c r="B335" s="12">
        <v>322</v>
      </c>
      <c r="C335" s="13">
        <f t="shared" si="13"/>
        <v>57254</v>
      </c>
      <c r="D335" s="13" t="str">
        <f>TEXT(Table423[[#This Row],[Payment Date]],"YYYY")</f>
        <v>2056</v>
      </c>
      <c r="E335" s="14">
        <f t="shared" si="14"/>
        <v>547433.24959707342</v>
      </c>
      <c r="F335" s="14">
        <f t="shared" si="15"/>
        <v>250</v>
      </c>
      <c r="G335" s="14">
        <f>Table423[[#This Row],[Monthly Contribution]]+Table423[[#This Row],[Beginning Balance]]</f>
        <v>547683.24959707342</v>
      </c>
      <c r="H335" s="14">
        <f>Table423[[#This Row],[New Balance]]*($E$8/$E$7)</f>
        <v>4564.0270799756117</v>
      </c>
      <c r="I335" s="14">
        <f>Table423[[#This Row],[Beginning Balance]]+Table423[[#This Row],[Monthly Contribution]]+Table423[[#This Row],[Interest Earned]]</f>
        <v>552247.276677049</v>
      </c>
      <c r="J335" s="14">
        <f>J334+Table423[[#This Row],[Interest Earned]]</f>
        <v>461747.27667704882</v>
      </c>
      <c r="K335" s="30"/>
    </row>
    <row r="336" spans="2:11" x14ac:dyDescent="0.25">
      <c r="B336" s="12">
        <v>323</v>
      </c>
      <c r="C336" s="13">
        <f t="shared" ref="C336:C399" si="16">EDATE(C335,1)</f>
        <v>57285</v>
      </c>
      <c r="D336" s="13" t="str">
        <f>TEXT(Table423[[#This Row],[Payment Date]],"YYYY")</f>
        <v>2056</v>
      </c>
      <c r="E336" s="14">
        <f t="shared" ref="E336:E399" si="17">I335</f>
        <v>552247.276677049</v>
      </c>
      <c r="F336" s="14">
        <f t="shared" si="15"/>
        <v>250</v>
      </c>
      <c r="G336" s="14">
        <f>Table423[[#This Row],[Monthly Contribution]]+Table423[[#This Row],[Beginning Balance]]</f>
        <v>552497.276677049</v>
      </c>
      <c r="H336" s="14">
        <f>Table423[[#This Row],[New Balance]]*($E$8/$E$7)</f>
        <v>4604.1439723087415</v>
      </c>
      <c r="I336" s="14">
        <f>Table423[[#This Row],[Beginning Balance]]+Table423[[#This Row],[Monthly Contribution]]+Table423[[#This Row],[Interest Earned]]</f>
        <v>557101.42064935772</v>
      </c>
      <c r="J336" s="14">
        <f>J335+Table423[[#This Row],[Interest Earned]]</f>
        <v>466351.42064935755</v>
      </c>
      <c r="K336" s="30"/>
    </row>
    <row r="337" spans="2:11" x14ac:dyDescent="0.25">
      <c r="B337" s="12">
        <v>324</v>
      </c>
      <c r="C337" s="13">
        <f t="shared" si="16"/>
        <v>57315</v>
      </c>
      <c r="D337" s="13" t="str">
        <f>TEXT(Table423[[#This Row],[Payment Date]],"YYYY")</f>
        <v>2056</v>
      </c>
      <c r="E337" s="14">
        <f t="shared" si="17"/>
        <v>557101.42064935772</v>
      </c>
      <c r="F337" s="14">
        <f t="shared" si="15"/>
        <v>250</v>
      </c>
      <c r="G337" s="14">
        <f>Table423[[#This Row],[Monthly Contribution]]+Table423[[#This Row],[Beginning Balance]]</f>
        <v>557351.42064935772</v>
      </c>
      <c r="H337" s="14">
        <f>Table423[[#This Row],[New Balance]]*($E$8/$E$7)</f>
        <v>4644.5951720779813</v>
      </c>
      <c r="I337" s="14">
        <f>Table423[[#This Row],[Beginning Balance]]+Table423[[#This Row],[Monthly Contribution]]+Table423[[#This Row],[Interest Earned]]</f>
        <v>561996.01582143572</v>
      </c>
      <c r="J337" s="14">
        <f>J336+Table423[[#This Row],[Interest Earned]]</f>
        <v>470996.01582143555</v>
      </c>
      <c r="K337" s="30">
        <f>Table423[[#This Row],[Ending Balance]]</f>
        <v>561996.01582143572</v>
      </c>
    </row>
    <row r="338" spans="2:11" x14ac:dyDescent="0.25">
      <c r="B338" s="12">
        <v>325</v>
      </c>
      <c r="C338" s="13">
        <f t="shared" si="16"/>
        <v>57346</v>
      </c>
      <c r="D338" s="13" t="str">
        <f>TEXT(Table423[[#This Row],[Payment Date]],"YYYY")</f>
        <v>2057</v>
      </c>
      <c r="E338" s="14">
        <f t="shared" si="17"/>
        <v>561996.01582143572</v>
      </c>
      <c r="F338" s="14">
        <f t="shared" si="15"/>
        <v>250</v>
      </c>
      <c r="G338" s="14">
        <f>Table423[[#This Row],[Monthly Contribution]]+Table423[[#This Row],[Beginning Balance]]</f>
        <v>562246.01582143572</v>
      </c>
      <c r="H338" s="14">
        <f>Table423[[#This Row],[New Balance]]*($E$8/$E$7)</f>
        <v>4685.383465178631</v>
      </c>
      <c r="I338" s="14">
        <f>Table423[[#This Row],[Beginning Balance]]+Table423[[#This Row],[Monthly Contribution]]+Table423[[#This Row],[Interest Earned]]</f>
        <v>566931.39928661438</v>
      </c>
      <c r="J338" s="14">
        <f>J337+Table423[[#This Row],[Interest Earned]]</f>
        <v>475681.39928661415</v>
      </c>
      <c r="K338" s="30"/>
    </row>
    <row r="339" spans="2:11" x14ac:dyDescent="0.25">
      <c r="B339" s="12">
        <v>326</v>
      </c>
      <c r="C339" s="13">
        <f t="shared" si="16"/>
        <v>57377</v>
      </c>
      <c r="D339" s="13" t="str">
        <f>TEXT(Table423[[#This Row],[Payment Date]],"YYYY")</f>
        <v>2057</v>
      </c>
      <c r="E339" s="14">
        <f t="shared" si="17"/>
        <v>566931.39928661438</v>
      </c>
      <c r="F339" s="14">
        <f t="shared" si="15"/>
        <v>250</v>
      </c>
      <c r="G339" s="14">
        <f>Table423[[#This Row],[Monthly Contribution]]+Table423[[#This Row],[Beginning Balance]]</f>
        <v>567181.39928661438</v>
      </c>
      <c r="H339" s="14">
        <f>Table423[[#This Row],[New Balance]]*($E$8/$E$7)</f>
        <v>4726.511660721786</v>
      </c>
      <c r="I339" s="14">
        <f>Table423[[#This Row],[Beginning Balance]]+Table423[[#This Row],[Monthly Contribution]]+Table423[[#This Row],[Interest Earned]]</f>
        <v>571907.91094733612</v>
      </c>
      <c r="J339" s="14">
        <f>J338+Table423[[#This Row],[Interest Earned]]</f>
        <v>480407.91094733594</v>
      </c>
      <c r="K339" s="30"/>
    </row>
    <row r="340" spans="2:11" x14ac:dyDescent="0.25">
      <c r="B340" s="12">
        <v>327</v>
      </c>
      <c r="C340" s="13">
        <f t="shared" si="16"/>
        <v>57405</v>
      </c>
      <c r="D340" s="13" t="str">
        <f>TEXT(Table423[[#This Row],[Payment Date]],"YYYY")</f>
        <v>2057</v>
      </c>
      <c r="E340" s="14">
        <f t="shared" si="17"/>
        <v>571907.91094733612</v>
      </c>
      <c r="F340" s="14">
        <f t="shared" si="15"/>
        <v>250</v>
      </c>
      <c r="G340" s="14">
        <f>Table423[[#This Row],[Monthly Contribution]]+Table423[[#This Row],[Beginning Balance]]</f>
        <v>572157.91094733612</v>
      </c>
      <c r="H340" s="14">
        <f>Table423[[#This Row],[New Balance]]*($E$8/$E$7)</f>
        <v>4767.9825912278011</v>
      </c>
      <c r="I340" s="14">
        <f>Table423[[#This Row],[Beginning Balance]]+Table423[[#This Row],[Monthly Contribution]]+Table423[[#This Row],[Interest Earned]]</f>
        <v>576925.89353856386</v>
      </c>
      <c r="J340" s="14">
        <f>J339+Table423[[#This Row],[Interest Earned]]</f>
        <v>485175.89353856375</v>
      </c>
      <c r="K340" s="30"/>
    </row>
    <row r="341" spans="2:11" x14ac:dyDescent="0.25">
      <c r="B341" s="12">
        <v>328</v>
      </c>
      <c r="C341" s="13">
        <f t="shared" si="16"/>
        <v>57436</v>
      </c>
      <c r="D341" s="13" t="str">
        <f>TEXT(Table423[[#This Row],[Payment Date]],"YYYY")</f>
        <v>2057</v>
      </c>
      <c r="E341" s="14">
        <f t="shared" si="17"/>
        <v>576925.89353856386</v>
      </c>
      <c r="F341" s="14">
        <f t="shared" si="15"/>
        <v>250</v>
      </c>
      <c r="G341" s="14">
        <f>Table423[[#This Row],[Monthly Contribution]]+Table423[[#This Row],[Beginning Balance]]</f>
        <v>577175.89353856386</v>
      </c>
      <c r="H341" s="14">
        <f>Table423[[#This Row],[New Balance]]*($E$8/$E$7)</f>
        <v>4809.7991128213653</v>
      </c>
      <c r="I341" s="14">
        <f>Table423[[#This Row],[Beginning Balance]]+Table423[[#This Row],[Monthly Contribution]]+Table423[[#This Row],[Interest Earned]]</f>
        <v>581985.69265138521</v>
      </c>
      <c r="J341" s="14">
        <f>J340+Table423[[#This Row],[Interest Earned]]</f>
        <v>489985.69265138509</v>
      </c>
      <c r="K341" s="30"/>
    </row>
    <row r="342" spans="2:11" x14ac:dyDescent="0.25">
      <c r="B342" s="12">
        <v>329</v>
      </c>
      <c r="C342" s="13">
        <f t="shared" si="16"/>
        <v>57466</v>
      </c>
      <c r="D342" s="13" t="str">
        <f>TEXT(Table423[[#This Row],[Payment Date]],"YYYY")</f>
        <v>2057</v>
      </c>
      <c r="E342" s="14">
        <f t="shared" si="17"/>
        <v>581985.69265138521</v>
      </c>
      <c r="F342" s="14">
        <f t="shared" si="15"/>
        <v>250</v>
      </c>
      <c r="G342" s="14">
        <f>Table423[[#This Row],[Monthly Contribution]]+Table423[[#This Row],[Beginning Balance]]</f>
        <v>582235.69265138521</v>
      </c>
      <c r="H342" s="14">
        <f>Table423[[#This Row],[New Balance]]*($E$8/$E$7)</f>
        <v>4851.9641054282101</v>
      </c>
      <c r="I342" s="14">
        <f>Table423[[#This Row],[Beginning Balance]]+Table423[[#This Row],[Monthly Contribution]]+Table423[[#This Row],[Interest Earned]]</f>
        <v>587087.65675681341</v>
      </c>
      <c r="J342" s="14">
        <f>J341+Table423[[#This Row],[Interest Earned]]</f>
        <v>494837.65675681329</v>
      </c>
      <c r="K342" s="30"/>
    </row>
    <row r="343" spans="2:11" x14ac:dyDescent="0.25">
      <c r="B343" s="12">
        <v>330</v>
      </c>
      <c r="C343" s="13">
        <f t="shared" si="16"/>
        <v>57497</v>
      </c>
      <c r="D343" s="13" t="str">
        <f>TEXT(Table423[[#This Row],[Payment Date]],"YYYY")</f>
        <v>2057</v>
      </c>
      <c r="E343" s="14">
        <f t="shared" si="17"/>
        <v>587087.65675681341</v>
      </c>
      <c r="F343" s="14">
        <f t="shared" si="15"/>
        <v>250</v>
      </c>
      <c r="G343" s="14">
        <f>Table423[[#This Row],[Monthly Contribution]]+Table423[[#This Row],[Beginning Balance]]</f>
        <v>587337.65675681341</v>
      </c>
      <c r="H343" s="14">
        <f>Table423[[#This Row],[New Balance]]*($E$8/$E$7)</f>
        <v>4894.4804729734451</v>
      </c>
      <c r="I343" s="14">
        <f>Table423[[#This Row],[Beginning Balance]]+Table423[[#This Row],[Monthly Contribution]]+Table423[[#This Row],[Interest Earned]]</f>
        <v>592232.13722978684</v>
      </c>
      <c r="J343" s="14">
        <f>J342+Table423[[#This Row],[Interest Earned]]</f>
        <v>499732.13722978672</v>
      </c>
      <c r="K343" s="30"/>
    </row>
    <row r="344" spans="2:11" x14ac:dyDescent="0.25">
      <c r="B344" s="12">
        <v>331</v>
      </c>
      <c r="C344" s="13">
        <f t="shared" si="16"/>
        <v>57527</v>
      </c>
      <c r="D344" s="13" t="str">
        <f>TEXT(Table423[[#This Row],[Payment Date]],"YYYY")</f>
        <v>2057</v>
      </c>
      <c r="E344" s="14">
        <f t="shared" si="17"/>
        <v>592232.13722978684</v>
      </c>
      <c r="F344" s="14">
        <f t="shared" si="15"/>
        <v>250</v>
      </c>
      <c r="G344" s="14">
        <f>Table423[[#This Row],[Monthly Contribution]]+Table423[[#This Row],[Beginning Balance]]</f>
        <v>592482.13722978684</v>
      </c>
      <c r="H344" s="14">
        <f>Table423[[#This Row],[New Balance]]*($E$8/$E$7)</f>
        <v>4937.3511435815572</v>
      </c>
      <c r="I344" s="14">
        <f>Table423[[#This Row],[Beginning Balance]]+Table423[[#This Row],[Monthly Contribution]]+Table423[[#This Row],[Interest Earned]]</f>
        <v>597419.4883733684</v>
      </c>
      <c r="J344" s="14">
        <f>J343+Table423[[#This Row],[Interest Earned]]</f>
        <v>504669.48837336828</v>
      </c>
      <c r="K344" s="30"/>
    </row>
    <row r="345" spans="2:11" x14ac:dyDescent="0.25">
      <c r="B345" s="12">
        <v>332</v>
      </c>
      <c r="C345" s="13">
        <f t="shared" si="16"/>
        <v>57558</v>
      </c>
      <c r="D345" s="13" t="str">
        <f>TEXT(Table423[[#This Row],[Payment Date]],"YYYY")</f>
        <v>2057</v>
      </c>
      <c r="E345" s="14">
        <f t="shared" si="17"/>
        <v>597419.4883733684</v>
      </c>
      <c r="F345" s="14">
        <f t="shared" si="15"/>
        <v>250</v>
      </c>
      <c r="G345" s="14">
        <f>Table423[[#This Row],[Monthly Contribution]]+Table423[[#This Row],[Beginning Balance]]</f>
        <v>597669.4883733684</v>
      </c>
      <c r="H345" s="14">
        <f>Table423[[#This Row],[New Balance]]*($E$8/$E$7)</f>
        <v>4980.5790697780703</v>
      </c>
      <c r="I345" s="14">
        <f>Table423[[#This Row],[Beginning Balance]]+Table423[[#This Row],[Monthly Contribution]]+Table423[[#This Row],[Interest Earned]]</f>
        <v>602650.06744314649</v>
      </c>
      <c r="J345" s="14">
        <f>J344+Table423[[#This Row],[Interest Earned]]</f>
        <v>509650.06744314637</v>
      </c>
      <c r="K345" s="30"/>
    </row>
    <row r="346" spans="2:11" x14ac:dyDescent="0.25">
      <c r="B346" s="12">
        <v>333</v>
      </c>
      <c r="C346" s="13">
        <f t="shared" si="16"/>
        <v>57589</v>
      </c>
      <c r="D346" s="13" t="str">
        <f>TEXT(Table423[[#This Row],[Payment Date]],"YYYY")</f>
        <v>2057</v>
      </c>
      <c r="E346" s="14">
        <f t="shared" si="17"/>
        <v>602650.06744314649</v>
      </c>
      <c r="F346" s="14">
        <f t="shared" si="15"/>
        <v>250</v>
      </c>
      <c r="G346" s="14">
        <f>Table423[[#This Row],[Monthly Contribution]]+Table423[[#This Row],[Beginning Balance]]</f>
        <v>602900.06744314649</v>
      </c>
      <c r="H346" s="14">
        <f>Table423[[#This Row],[New Balance]]*($E$8/$E$7)</f>
        <v>5024.167228692887</v>
      </c>
      <c r="I346" s="14">
        <f>Table423[[#This Row],[Beginning Balance]]+Table423[[#This Row],[Monthly Contribution]]+Table423[[#This Row],[Interest Earned]]</f>
        <v>607924.2346718394</v>
      </c>
      <c r="J346" s="14">
        <f>J345+Table423[[#This Row],[Interest Earned]]</f>
        <v>514674.23467183928</v>
      </c>
      <c r="K346" s="30"/>
    </row>
    <row r="347" spans="2:11" x14ac:dyDescent="0.25">
      <c r="B347" s="12">
        <v>334</v>
      </c>
      <c r="C347" s="13">
        <f t="shared" si="16"/>
        <v>57619</v>
      </c>
      <c r="D347" s="13" t="str">
        <f>TEXT(Table423[[#This Row],[Payment Date]],"YYYY")</f>
        <v>2057</v>
      </c>
      <c r="E347" s="14">
        <f t="shared" si="17"/>
        <v>607924.2346718394</v>
      </c>
      <c r="F347" s="14">
        <f t="shared" si="15"/>
        <v>250</v>
      </c>
      <c r="G347" s="14">
        <f>Table423[[#This Row],[Monthly Contribution]]+Table423[[#This Row],[Beginning Balance]]</f>
        <v>608174.2346718394</v>
      </c>
      <c r="H347" s="14">
        <f>Table423[[#This Row],[New Balance]]*($E$8/$E$7)</f>
        <v>5068.1186222653287</v>
      </c>
      <c r="I347" s="14">
        <f>Table423[[#This Row],[Beginning Balance]]+Table423[[#This Row],[Monthly Contribution]]+Table423[[#This Row],[Interest Earned]]</f>
        <v>613242.35329410469</v>
      </c>
      <c r="J347" s="14">
        <f>J346+Table423[[#This Row],[Interest Earned]]</f>
        <v>519742.35329410463</v>
      </c>
      <c r="K347" s="30"/>
    </row>
    <row r="348" spans="2:11" x14ac:dyDescent="0.25">
      <c r="B348" s="12">
        <v>335</v>
      </c>
      <c r="C348" s="13">
        <f t="shared" si="16"/>
        <v>57650</v>
      </c>
      <c r="D348" s="13" t="str">
        <f>TEXT(Table423[[#This Row],[Payment Date]],"YYYY")</f>
        <v>2057</v>
      </c>
      <c r="E348" s="14">
        <f t="shared" si="17"/>
        <v>613242.35329410469</v>
      </c>
      <c r="F348" s="14">
        <f t="shared" si="15"/>
        <v>250</v>
      </c>
      <c r="G348" s="14">
        <f>Table423[[#This Row],[Monthly Contribution]]+Table423[[#This Row],[Beginning Balance]]</f>
        <v>613492.35329410469</v>
      </c>
      <c r="H348" s="14">
        <f>Table423[[#This Row],[New Balance]]*($E$8/$E$7)</f>
        <v>5112.4362774508727</v>
      </c>
      <c r="I348" s="14">
        <f>Table423[[#This Row],[Beginning Balance]]+Table423[[#This Row],[Monthly Contribution]]+Table423[[#This Row],[Interest Earned]]</f>
        <v>618604.78957155556</v>
      </c>
      <c r="J348" s="14">
        <f>J347+Table423[[#This Row],[Interest Earned]]</f>
        <v>524854.78957155545</v>
      </c>
      <c r="K348" s="30"/>
    </row>
    <row r="349" spans="2:11" x14ac:dyDescent="0.25">
      <c r="B349" s="12">
        <v>336</v>
      </c>
      <c r="C349" s="13">
        <f t="shared" si="16"/>
        <v>57680</v>
      </c>
      <c r="D349" s="13" t="str">
        <f>TEXT(Table423[[#This Row],[Payment Date]],"YYYY")</f>
        <v>2057</v>
      </c>
      <c r="E349" s="14">
        <f t="shared" si="17"/>
        <v>618604.78957155556</v>
      </c>
      <c r="F349" s="14">
        <f t="shared" si="15"/>
        <v>250</v>
      </c>
      <c r="G349" s="14">
        <f>Table423[[#This Row],[Monthly Contribution]]+Table423[[#This Row],[Beginning Balance]]</f>
        <v>618854.78957155556</v>
      </c>
      <c r="H349" s="14">
        <f>Table423[[#This Row],[New Balance]]*($E$8/$E$7)</f>
        <v>5157.1232464296299</v>
      </c>
      <c r="I349" s="14">
        <f>Table423[[#This Row],[Beginning Balance]]+Table423[[#This Row],[Monthly Contribution]]+Table423[[#This Row],[Interest Earned]]</f>
        <v>624011.91281798517</v>
      </c>
      <c r="J349" s="14">
        <f>J348+Table423[[#This Row],[Interest Earned]]</f>
        <v>530011.91281798505</v>
      </c>
      <c r="K349" s="30">
        <f>Table423[[#This Row],[Ending Balance]]</f>
        <v>624011.91281798517</v>
      </c>
    </row>
    <row r="350" spans="2:11" x14ac:dyDescent="0.25">
      <c r="B350" s="12">
        <v>337</v>
      </c>
      <c r="C350" s="13">
        <f t="shared" si="16"/>
        <v>57711</v>
      </c>
      <c r="D350" s="13" t="str">
        <f>TEXT(Table423[[#This Row],[Payment Date]],"YYYY")</f>
        <v>2058</v>
      </c>
      <c r="E350" s="14">
        <f t="shared" si="17"/>
        <v>624011.91281798517</v>
      </c>
      <c r="F350" s="14">
        <f t="shared" si="15"/>
        <v>250</v>
      </c>
      <c r="G350" s="14">
        <f>Table423[[#This Row],[Monthly Contribution]]+Table423[[#This Row],[Beginning Balance]]</f>
        <v>624261.91281798517</v>
      </c>
      <c r="H350" s="14">
        <f>Table423[[#This Row],[New Balance]]*($E$8/$E$7)</f>
        <v>5202.1826068165428</v>
      </c>
      <c r="I350" s="14">
        <f>Table423[[#This Row],[Beginning Balance]]+Table423[[#This Row],[Monthly Contribution]]+Table423[[#This Row],[Interest Earned]]</f>
        <v>629464.09542480169</v>
      </c>
      <c r="J350" s="14">
        <f>J349+Table423[[#This Row],[Interest Earned]]</f>
        <v>535214.09542480158</v>
      </c>
      <c r="K350" s="30"/>
    </row>
    <row r="351" spans="2:11" x14ac:dyDescent="0.25">
      <c r="B351" s="12">
        <v>338</v>
      </c>
      <c r="C351" s="13">
        <f t="shared" si="16"/>
        <v>57742</v>
      </c>
      <c r="D351" s="13" t="str">
        <f>TEXT(Table423[[#This Row],[Payment Date]],"YYYY")</f>
        <v>2058</v>
      </c>
      <c r="E351" s="14">
        <f t="shared" si="17"/>
        <v>629464.09542480169</v>
      </c>
      <c r="F351" s="14">
        <f t="shared" si="15"/>
        <v>250</v>
      </c>
      <c r="G351" s="14">
        <f>Table423[[#This Row],[Monthly Contribution]]+Table423[[#This Row],[Beginning Balance]]</f>
        <v>629714.09542480169</v>
      </c>
      <c r="H351" s="14">
        <f>Table423[[#This Row],[New Balance]]*($E$8/$E$7)</f>
        <v>5247.6174618733476</v>
      </c>
      <c r="I351" s="14">
        <f>Table423[[#This Row],[Beginning Balance]]+Table423[[#This Row],[Monthly Contribution]]+Table423[[#This Row],[Interest Earned]]</f>
        <v>634961.71288667503</v>
      </c>
      <c r="J351" s="14">
        <f>J350+Table423[[#This Row],[Interest Earned]]</f>
        <v>540461.71288667491</v>
      </c>
      <c r="K351" s="30"/>
    </row>
    <row r="352" spans="2:11" x14ac:dyDescent="0.25">
      <c r="B352" s="12">
        <v>339</v>
      </c>
      <c r="C352" s="13">
        <f t="shared" si="16"/>
        <v>57770</v>
      </c>
      <c r="D352" s="13" t="str">
        <f>TEXT(Table423[[#This Row],[Payment Date]],"YYYY")</f>
        <v>2058</v>
      </c>
      <c r="E352" s="14">
        <f t="shared" si="17"/>
        <v>634961.71288667503</v>
      </c>
      <c r="F352" s="14">
        <f t="shared" si="15"/>
        <v>250</v>
      </c>
      <c r="G352" s="14">
        <f>Table423[[#This Row],[Monthly Contribution]]+Table423[[#This Row],[Beginning Balance]]</f>
        <v>635211.71288667503</v>
      </c>
      <c r="H352" s="14">
        <f>Table423[[#This Row],[New Balance]]*($E$8/$E$7)</f>
        <v>5293.4309407222918</v>
      </c>
      <c r="I352" s="14">
        <f>Table423[[#This Row],[Beginning Balance]]+Table423[[#This Row],[Monthly Contribution]]+Table423[[#This Row],[Interest Earned]]</f>
        <v>640505.14382739738</v>
      </c>
      <c r="J352" s="14">
        <f>J351+Table423[[#This Row],[Interest Earned]]</f>
        <v>545755.14382739726</v>
      </c>
      <c r="K352" s="30"/>
    </row>
    <row r="353" spans="2:11" x14ac:dyDescent="0.25">
      <c r="B353" s="12">
        <v>340</v>
      </c>
      <c r="C353" s="13">
        <f t="shared" si="16"/>
        <v>57801</v>
      </c>
      <c r="D353" s="13" t="str">
        <f>TEXT(Table423[[#This Row],[Payment Date]],"YYYY")</f>
        <v>2058</v>
      </c>
      <c r="E353" s="14">
        <f t="shared" si="17"/>
        <v>640505.14382739738</v>
      </c>
      <c r="F353" s="14">
        <f t="shared" si="15"/>
        <v>250</v>
      </c>
      <c r="G353" s="14">
        <f>Table423[[#This Row],[Monthly Contribution]]+Table423[[#This Row],[Beginning Balance]]</f>
        <v>640755.14382739738</v>
      </c>
      <c r="H353" s="14">
        <f>Table423[[#This Row],[New Balance]]*($E$8/$E$7)</f>
        <v>5339.6261985616447</v>
      </c>
      <c r="I353" s="14">
        <f>Table423[[#This Row],[Beginning Balance]]+Table423[[#This Row],[Monthly Contribution]]+Table423[[#This Row],[Interest Earned]]</f>
        <v>646094.77002595901</v>
      </c>
      <c r="J353" s="14">
        <f>J352+Table423[[#This Row],[Interest Earned]]</f>
        <v>551094.77002595889</v>
      </c>
      <c r="K353" s="30"/>
    </row>
    <row r="354" spans="2:11" x14ac:dyDescent="0.25">
      <c r="B354" s="12">
        <v>341</v>
      </c>
      <c r="C354" s="13">
        <f t="shared" si="16"/>
        <v>57831</v>
      </c>
      <c r="D354" s="13" t="str">
        <f>TEXT(Table423[[#This Row],[Payment Date]],"YYYY")</f>
        <v>2058</v>
      </c>
      <c r="E354" s="14">
        <f t="shared" si="17"/>
        <v>646094.77002595901</v>
      </c>
      <c r="F354" s="14">
        <f t="shared" si="15"/>
        <v>250</v>
      </c>
      <c r="G354" s="14">
        <f>Table423[[#This Row],[Monthly Contribution]]+Table423[[#This Row],[Beginning Balance]]</f>
        <v>646344.77002595901</v>
      </c>
      <c r="H354" s="14">
        <f>Table423[[#This Row],[New Balance]]*($E$8/$E$7)</f>
        <v>5386.206416882992</v>
      </c>
      <c r="I354" s="14">
        <f>Table423[[#This Row],[Beginning Balance]]+Table423[[#This Row],[Monthly Contribution]]+Table423[[#This Row],[Interest Earned]]</f>
        <v>651730.97644284205</v>
      </c>
      <c r="J354" s="14">
        <f>J353+Table423[[#This Row],[Interest Earned]]</f>
        <v>556480.97644284193</v>
      </c>
      <c r="K354" s="30"/>
    </row>
    <row r="355" spans="2:11" x14ac:dyDescent="0.25">
      <c r="B355" s="12">
        <v>342</v>
      </c>
      <c r="C355" s="13">
        <f t="shared" si="16"/>
        <v>57862</v>
      </c>
      <c r="D355" s="13" t="str">
        <f>TEXT(Table423[[#This Row],[Payment Date]],"YYYY")</f>
        <v>2058</v>
      </c>
      <c r="E355" s="14">
        <f t="shared" si="17"/>
        <v>651730.97644284205</v>
      </c>
      <c r="F355" s="14">
        <f t="shared" si="15"/>
        <v>250</v>
      </c>
      <c r="G355" s="14">
        <f>Table423[[#This Row],[Monthly Contribution]]+Table423[[#This Row],[Beginning Balance]]</f>
        <v>651980.97644284205</v>
      </c>
      <c r="H355" s="14">
        <f>Table423[[#This Row],[New Balance]]*($E$8/$E$7)</f>
        <v>5433.17480369035</v>
      </c>
      <c r="I355" s="14">
        <f>Table423[[#This Row],[Beginning Balance]]+Table423[[#This Row],[Monthly Contribution]]+Table423[[#This Row],[Interest Earned]]</f>
        <v>657414.15124653245</v>
      </c>
      <c r="J355" s="14">
        <f>J354+Table423[[#This Row],[Interest Earned]]</f>
        <v>561914.15124653233</v>
      </c>
      <c r="K355" s="30"/>
    </row>
    <row r="356" spans="2:11" x14ac:dyDescent="0.25">
      <c r="B356" s="12">
        <v>343</v>
      </c>
      <c r="C356" s="13">
        <f t="shared" si="16"/>
        <v>57892</v>
      </c>
      <c r="D356" s="13" t="str">
        <f>TEXT(Table423[[#This Row],[Payment Date]],"YYYY")</f>
        <v>2058</v>
      </c>
      <c r="E356" s="14">
        <f t="shared" si="17"/>
        <v>657414.15124653245</v>
      </c>
      <c r="F356" s="14">
        <f t="shared" si="15"/>
        <v>250</v>
      </c>
      <c r="G356" s="14">
        <f>Table423[[#This Row],[Monthly Contribution]]+Table423[[#This Row],[Beginning Balance]]</f>
        <v>657664.15124653245</v>
      </c>
      <c r="H356" s="14">
        <f>Table423[[#This Row],[New Balance]]*($E$8/$E$7)</f>
        <v>5480.5345937211041</v>
      </c>
      <c r="I356" s="14">
        <f>Table423[[#This Row],[Beginning Balance]]+Table423[[#This Row],[Monthly Contribution]]+Table423[[#This Row],[Interest Earned]]</f>
        <v>663144.6858402536</v>
      </c>
      <c r="J356" s="14">
        <f>J355+Table423[[#This Row],[Interest Earned]]</f>
        <v>567394.68584025349</v>
      </c>
      <c r="K356" s="30"/>
    </row>
    <row r="357" spans="2:11" x14ac:dyDescent="0.25">
      <c r="B357" s="12">
        <v>344</v>
      </c>
      <c r="C357" s="13">
        <f t="shared" si="16"/>
        <v>57923</v>
      </c>
      <c r="D357" s="13" t="str">
        <f>TEXT(Table423[[#This Row],[Payment Date]],"YYYY")</f>
        <v>2058</v>
      </c>
      <c r="E357" s="14">
        <f t="shared" si="17"/>
        <v>663144.6858402536</v>
      </c>
      <c r="F357" s="14">
        <f t="shared" si="15"/>
        <v>250</v>
      </c>
      <c r="G357" s="14">
        <f>Table423[[#This Row],[Monthly Contribution]]+Table423[[#This Row],[Beginning Balance]]</f>
        <v>663394.6858402536</v>
      </c>
      <c r="H357" s="14">
        <f>Table423[[#This Row],[New Balance]]*($E$8/$E$7)</f>
        <v>5528.2890486687802</v>
      </c>
      <c r="I357" s="14">
        <f>Table423[[#This Row],[Beginning Balance]]+Table423[[#This Row],[Monthly Contribution]]+Table423[[#This Row],[Interest Earned]]</f>
        <v>668922.97488892241</v>
      </c>
      <c r="J357" s="14">
        <f>J356+Table423[[#This Row],[Interest Earned]]</f>
        <v>572922.9748889223</v>
      </c>
      <c r="K357" s="30"/>
    </row>
    <row r="358" spans="2:11" x14ac:dyDescent="0.25">
      <c r="B358" s="12">
        <v>345</v>
      </c>
      <c r="C358" s="13">
        <f t="shared" si="16"/>
        <v>57954</v>
      </c>
      <c r="D358" s="13" t="str">
        <f>TEXT(Table423[[#This Row],[Payment Date]],"YYYY")</f>
        <v>2058</v>
      </c>
      <c r="E358" s="14">
        <f t="shared" si="17"/>
        <v>668922.97488892241</v>
      </c>
      <c r="F358" s="14">
        <f t="shared" si="15"/>
        <v>250</v>
      </c>
      <c r="G358" s="14">
        <f>Table423[[#This Row],[Monthly Contribution]]+Table423[[#This Row],[Beginning Balance]]</f>
        <v>669172.97488892241</v>
      </c>
      <c r="H358" s="14">
        <f>Table423[[#This Row],[New Balance]]*($E$8/$E$7)</f>
        <v>5576.4414574076864</v>
      </c>
      <c r="I358" s="14">
        <f>Table423[[#This Row],[Beginning Balance]]+Table423[[#This Row],[Monthly Contribution]]+Table423[[#This Row],[Interest Earned]]</f>
        <v>674749.41634633008</v>
      </c>
      <c r="J358" s="14">
        <f>J357+Table423[[#This Row],[Interest Earned]]</f>
        <v>578499.41634632996</v>
      </c>
      <c r="K358" s="30"/>
    </row>
    <row r="359" spans="2:11" x14ac:dyDescent="0.25">
      <c r="B359" s="12">
        <v>346</v>
      </c>
      <c r="C359" s="13">
        <f t="shared" si="16"/>
        <v>57984</v>
      </c>
      <c r="D359" s="13" t="str">
        <f>TEXT(Table423[[#This Row],[Payment Date]],"YYYY")</f>
        <v>2058</v>
      </c>
      <c r="E359" s="14">
        <f t="shared" si="17"/>
        <v>674749.41634633008</v>
      </c>
      <c r="F359" s="14">
        <f t="shared" si="15"/>
        <v>250</v>
      </c>
      <c r="G359" s="14">
        <f>Table423[[#This Row],[Monthly Contribution]]+Table423[[#This Row],[Beginning Balance]]</f>
        <v>674999.41634633008</v>
      </c>
      <c r="H359" s="14">
        <f>Table423[[#This Row],[New Balance]]*($E$8/$E$7)</f>
        <v>5624.995136219417</v>
      </c>
      <c r="I359" s="14">
        <f>Table423[[#This Row],[Beginning Balance]]+Table423[[#This Row],[Monthly Contribution]]+Table423[[#This Row],[Interest Earned]]</f>
        <v>680624.41148254951</v>
      </c>
      <c r="J359" s="14">
        <f>J358+Table423[[#This Row],[Interest Earned]]</f>
        <v>584124.41148254939</v>
      </c>
      <c r="K359" s="30"/>
    </row>
    <row r="360" spans="2:11" x14ac:dyDescent="0.25">
      <c r="B360" s="12">
        <v>347</v>
      </c>
      <c r="C360" s="13">
        <f t="shared" si="16"/>
        <v>58015</v>
      </c>
      <c r="D360" s="13" t="str">
        <f>TEXT(Table423[[#This Row],[Payment Date]],"YYYY")</f>
        <v>2058</v>
      </c>
      <c r="E360" s="14">
        <f t="shared" si="17"/>
        <v>680624.41148254951</v>
      </c>
      <c r="F360" s="14">
        <f t="shared" si="15"/>
        <v>250</v>
      </c>
      <c r="G360" s="14">
        <f>Table423[[#This Row],[Monthly Contribution]]+Table423[[#This Row],[Beginning Balance]]</f>
        <v>680874.41148254951</v>
      </c>
      <c r="H360" s="14">
        <f>Table423[[#This Row],[New Balance]]*($E$8/$E$7)</f>
        <v>5673.9534290212459</v>
      </c>
      <c r="I360" s="14">
        <f>Table423[[#This Row],[Beginning Balance]]+Table423[[#This Row],[Monthly Contribution]]+Table423[[#This Row],[Interest Earned]]</f>
        <v>686548.3649115708</v>
      </c>
      <c r="J360" s="14">
        <f>J359+Table423[[#This Row],[Interest Earned]]</f>
        <v>589798.36491157068</v>
      </c>
      <c r="K360" s="30"/>
    </row>
    <row r="361" spans="2:11" x14ac:dyDescent="0.25">
      <c r="B361" s="12">
        <v>348</v>
      </c>
      <c r="C361" s="13">
        <f t="shared" si="16"/>
        <v>58045</v>
      </c>
      <c r="D361" s="13" t="str">
        <f>TEXT(Table423[[#This Row],[Payment Date]],"YYYY")</f>
        <v>2058</v>
      </c>
      <c r="E361" s="14">
        <f t="shared" si="17"/>
        <v>686548.3649115708</v>
      </c>
      <c r="F361" s="14">
        <f t="shared" si="15"/>
        <v>250</v>
      </c>
      <c r="G361" s="14">
        <f>Table423[[#This Row],[Monthly Contribution]]+Table423[[#This Row],[Beginning Balance]]</f>
        <v>686798.3649115708</v>
      </c>
      <c r="H361" s="14">
        <f>Table423[[#This Row],[New Balance]]*($E$8/$E$7)</f>
        <v>5723.3197075964235</v>
      </c>
      <c r="I361" s="14">
        <f>Table423[[#This Row],[Beginning Balance]]+Table423[[#This Row],[Monthly Contribution]]+Table423[[#This Row],[Interest Earned]]</f>
        <v>692521.68461916724</v>
      </c>
      <c r="J361" s="14">
        <f>J360+Table423[[#This Row],[Interest Earned]]</f>
        <v>595521.68461916712</v>
      </c>
      <c r="K361" s="30">
        <f>Table423[[#This Row],[Ending Balance]]</f>
        <v>692521.68461916724</v>
      </c>
    </row>
    <row r="362" spans="2:11" x14ac:dyDescent="0.25">
      <c r="B362" s="12">
        <v>349</v>
      </c>
      <c r="C362" s="13">
        <f t="shared" si="16"/>
        <v>58076</v>
      </c>
      <c r="D362" s="13" t="str">
        <f>TEXT(Table423[[#This Row],[Payment Date]],"YYYY")</f>
        <v>2059</v>
      </c>
      <c r="E362" s="14">
        <f t="shared" si="17"/>
        <v>692521.68461916724</v>
      </c>
      <c r="F362" s="14">
        <f t="shared" si="15"/>
        <v>250</v>
      </c>
      <c r="G362" s="14">
        <f>Table423[[#This Row],[Monthly Contribution]]+Table423[[#This Row],[Beginning Balance]]</f>
        <v>692771.68461916724</v>
      </c>
      <c r="H362" s="14">
        <f>Table423[[#This Row],[New Balance]]*($E$8/$E$7)</f>
        <v>5773.097371826394</v>
      </c>
      <c r="I362" s="14">
        <f>Table423[[#This Row],[Beginning Balance]]+Table423[[#This Row],[Monthly Contribution]]+Table423[[#This Row],[Interest Earned]]</f>
        <v>698544.78199099365</v>
      </c>
      <c r="J362" s="14">
        <f>J361+Table423[[#This Row],[Interest Earned]]</f>
        <v>601294.78199099354</v>
      </c>
      <c r="K362" s="30"/>
    </row>
    <row r="363" spans="2:11" x14ac:dyDescent="0.25">
      <c r="B363" s="12">
        <v>350</v>
      </c>
      <c r="C363" s="13">
        <f t="shared" si="16"/>
        <v>58107</v>
      </c>
      <c r="D363" s="13" t="str">
        <f>TEXT(Table423[[#This Row],[Payment Date]],"YYYY")</f>
        <v>2059</v>
      </c>
      <c r="E363" s="14">
        <f t="shared" si="17"/>
        <v>698544.78199099365</v>
      </c>
      <c r="F363" s="14">
        <f t="shared" si="15"/>
        <v>250</v>
      </c>
      <c r="G363" s="14">
        <f>Table423[[#This Row],[Monthly Contribution]]+Table423[[#This Row],[Beginning Balance]]</f>
        <v>698794.78199099365</v>
      </c>
      <c r="H363" s="14">
        <f>Table423[[#This Row],[New Balance]]*($E$8/$E$7)</f>
        <v>5823.2898499249468</v>
      </c>
      <c r="I363" s="14">
        <f>Table423[[#This Row],[Beginning Balance]]+Table423[[#This Row],[Monthly Contribution]]+Table423[[#This Row],[Interest Earned]]</f>
        <v>704618.07184091862</v>
      </c>
      <c r="J363" s="14">
        <f>J362+Table423[[#This Row],[Interest Earned]]</f>
        <v>607118.07184091851</v>
      </c>
      <c r="K363" s="30"/>
    </row>
    <row r="364" spans="2:11" x14ac:dyDescent="0.25">
      <c r="B364" s="12">
        <v>351</v>
      </c>
      <c r="C364" s="13">
        <f t="shared" si="16"/>
        <v>58135</v>
      </c>
      <c r="D364" s="13" t="str">
        <f>TEXT(Table423[[#This Row],[Payment Date]],"YYYY")</f>
        <v>2059</v>
      </c>
      <c r="E364" s="14">
        <f t="shared" si="17"/>
        <v>704618.07184091862</v>
      </c>
      <c r="F364" s="14">
        <f t="shared" si="15"/>
        <v>250</v>
      </c>
      <c r="G364" s="14">
        <f>Table423[[#This Row],[Monthly Contribution]]+Table423[[#This Row],[Beginning Balance]]</f>
        <v>704868.07184091862</v>
      </c>
      <c r="H364" s="14">
        <f>Table423[[#This Row],[New Balance]]*($E$8/$E$7)</f>
        <v>5873.9005986743214</v>
      </c>
      <c r="I364" s="14">
        <f>Table423[[#This Row],[Beginning Balance]]+Table423[[#This Row],[Monthly Contribution]]+Table423[[#This Row],[Interest Earned]]</f>
        <v>710741.97243959294</v>
      </c>
      <c r="J364" s="14">
        <f>J363+Table423[[#This Row],[Interest Earned]]</f>
        <v>612991.97243959282</v>
      </c>
      <c r="K364" s="30"/>
    </row>
    <row r="365" spans="2:11" x14ac:dyDescent="0.25">
      <c r="B365" s="12">
        <v>352</v>
      </c>
      <c r="C365" s="13">
        <f t="shared" si="16"/>
        <v>58166</v>
      </c>
      <c r="D365" s="13" t="str">
        <f>TEXT(Table423[[#This Row],[Payment Date]],"YYYY")</f>
        <v>2059</v>
      </c>
      <c r="E365" s="14">
        <f t="shared" si="17"/>
        <v>710741.97243959294</v>
      </c>
      <c r="F365" s="14">
        <f t="shared" si="15"/>
        <v>250</v>
      </c>
      <c r="G365" s="14">
        <f>Table423[[#This Row],[Monthly Contribution]]+Table423[[#This Row],[Beginning Balance]]</f>
        <v>710991.97243959294</v>
      </c>
      <c r="H365" s="14">
        <f>Table423[[#This Row],[New Balance]]*($E$8/$E$7)</f>
        <v>5924.9331036632748</v>
      </c>
      <c r="I365" s="14">
        <f>Table423[[#This Row],[Beginning Balance]]+Table423[[#This Row],[Monthly Contribution]]+Table423[[#This Row],[Interest Earned]]</f>
        <v>716916.9055432562</v>
      </c>
      <c r="J365" s="14">
        <f>J364+Table423[[#This Row],[Interest Earned]]</f>
        <v>618916.90554325609</v>
      </c>
      <c r="K365" s="30"/>
    </row>
    <row r="366" spans="2:11" x14ac:dyDescent="0.25">
      <c r="B366" s="12">
        <v>353</v>
      </c>
      <c r="C366" s="13">
        <f t="shared" si="16"/>
        <v>58196</v>
      </c>
      <c r="D366" s="13" t="str">
        <f>TEXT(Table423[[#This Row],[Payment Date]],"YYYY")</f>
        <v>2059</v>
      </c>
      <c r="E366" s="14">
        <f t="shared" si="17"/>
        <v>716916.9055432562</v>
      </c>
      <c r="F366" s="14">
        <f t="shared" si="15"/>
        <v>250</v>
      </c>
      <c r="G366" s="14">
        <f>Table423[[#This Row],[Monthly Contribution]]+Table423[[#This Row],[Beginning Balance]]</f>
        <v>717166.9055432562</v>
      </c>
      <c r="H366" s="14">
        <f>Table423[[#This Row],[New Balance]]*($E$8/$E$7)</f>
        <v>5976.3908795271345</v>
      </c>
      <c r="I366" s="14">
        <f>Table423[[#This Row],[Beginning Balance]]+Table423[[#This Row],[Monthly Contribution]]+Table423[[#This Row],[Interest Earned]]</f>
        <v>723143.29642278329</v>
      </c>
      <c r="J366" s="14">
        <f>J365+Table423[[#This Row],[Interest Earned]]</f>
        <v>624893.29642278317</v>
      </c>
      <c r="K366" s="30"/>
    </row>
    <row r="367" spans="2:11" x14ac:dyDescent="0.25">
      <c r="B367" s="12">
        <v>354</v>
      </c>
      <c r="C367" s="13">
        <f t="shared" si="16"/>
        <v>58227</v>
      </c>
      <c r="D367" s="13" t="str">
        <f>TEXT(Table423[[#This Row],[Payment Date]],"YYYY")</f>
        <v>2059</v>
      </c>
      <c r="E367" s="14">
        <f t="shared" si="17"/>
        <v>723143.29642278329</v>
      </c>
      <c r="F367" s="14">
        <f t="shared" si="15"/>
        <v>250</v>
      </c>
      <c r="G367" s="14">
        <f>Table423[[#This Row],[Monthly Contribution]]+Table423[[#This Row],[Beginning Balance]]</f>
        <v>723393.29642278329</v>
      </c>
      <c r="H367" s="14">
        <f>Table423[[#This Row],[New Balance]]*($E$8/$E$7)</f>
        <v>6028.2774701898607</v>
      </c>
      <c r="I367" s="14">
        <f>Table423[[#This Row],[Beginning Balance]]+Table423[[#This Row],[Monthly Contribution]]+Table423[[#This Row],[Interest Earned]]</f>
        <v>729421.57389297313</v>
      </c>
      <c r="J367" s="14">
        <f>J366+Table423[[#This Row],[Interest Earned]]</f>
        <v>630921.57389297301</v>
      </c>
      <c r="K367" s="30"/>
    </row>
    <row r="368" spans="2:11" x14ac:dyDescent="0.25">
      <c r="B368" s="12">
        <v>355</v>
      </c>
      <c r="C368" s="13">
        <f t="shared" si="16"/>
        <v>58257</v>
      </c>
      <c r="D368" s="13" t="str">
        <f>TEXT(Table423[[#This Row],[Payment Date]],"YYYY")</f>
        <v>2059</v>
      </c>
      <c r="E368" s="14">
        <f t="shared" si="17"/>
        <v>729421.57389297313</v>
      </c>
      <c r="F368" s="14">
        <f t="shared" si="15"/>
        <v>250</v>
      </c>
      <c r="G368" s="14">
        <f>Table423[[#This Row],[Monthly Contribution]]+Table423[[#This Row],[Beginning Balance]]</f>
        <v>729671.57389297313</v>
      </c>
      <c r="H368" s="14">
        <f>Table423[[#This Row],[New Balance]]*($E$8/$E$7)</f>
        <v>6080.5964491081095</v>
      </c>
      <c r="I368" s="14">
        <f>Table423[[#This Row],[Beginning Balance]]+Table423[[#This Row],[Monthly Contribution]]+Table423[[#This Row],[Interest Earned]]</f>
        <v>735752.17034208123</v>
      </c>
      <c r="J368" s="14">
        <f>J367+Table423[[#This Row],[Interest Earned]]</f>
        <v>637002.17034208111</v>
      </c>
      <c r="K368" s="30"/>
    </row>
    <row r="369" spans="2:11" x14ac:dyDescent="0.25">
      <c r="B369" s="12">
        <v>356</v>
      </c>
      <c r="C369" s="13">
        <f t="shared" si="16"/>
        <v>58288</v>
      </c>
      <c r="D369" s="13" t="str">
        <f>TEXT(Table423[[#This Row],[Payment Date]],"YYYY")</f>
        <v>2059</v>
      </c>
      <c r="E369" s="14">
        <f t="shared" si="17"/>
        <v>735752.17034208123</v>
      </c>
      <c r="F369" s="14">
        <f t="shared" si="15"/>
        <v>250</v>
      </c>
      <c r="G369" s="14">
        <f>Table423[[#This Row],[Monthly Contribution]]+Table423[[#This Row],[Beginning Balance]]</f>
        <v>736002.17034208123</v>
      </c>
      <c r="H369" s="14">
        <f>Table423[[#This Row],[New Balance]]*($E$8/$E$7)</f>
        <v>6133.3514195173439</v>
      </c>
      <c r="I369" s="14">
        <f>Table423[[#This Row],[Beginning Balance]]+Table423[[#This Row],[Monthly Contribution]]+Table423[[#This Row],[Interest Earned]]</f>
        <v>742135.52176159853</v>
      </c>
      <c r="J369" s="14">
        <f>J368+Table423[[#This Row],[Interest Earned]]</f>
        <v>643135.52176159841</v>
      </c>
      <c r="K369" s="30"/>
    </row>
    <row r="370" spans="2:11" x14ac:dyDescent="0.25">
      <c r="B370" s="12">
        <v>357</v>
      </c>
      <c r="C370" s="13">
        <f t="shared" si="16"/>
        <v>58319</v>
      </c>
      <c r="D370" s="13" t="str">
        <f>TEXT(Table423[[#This Row],[Payment Date]],"YYYY")</f>
        <v>2059</v>
      </c>
      <c r="E370" s="14">
        <f t="shared" si="17"/>
        <v>742135.52176159853</v>
      </c>
      <c r="F370" s="14">
        <f t="shared" si="15"/>
        <v>250</v>
      </c>
      <c r="G370" s="14">
        <f>Table423[[#This Row],[Monthly Contribution]]+Table423[[#This Row],[Beginning Balance]]</f>
        <v>742385.52176159853</v>
      </c>
      <c r="H370" s="14">
        <f>Table423[[#This Row],[New Balance]]*($E$8/$E$7)</f>
        <v>6186.5460146799878</v>
      </c>
      <c r="I370" s="14">
        <f>Table423[[#This Row],[Beginning Balance]]+Table423[[#This Row],[Monthly Contribution]]+Table423[[#This Row],[Interest Earned]]</f>
        <v>748572.06777627848</v>
      </c>
      <c r="J370" s="14">
        <f>J369+Table423[[#This Row],[Interest Earned]]</f>
        <v>649322.06777627836</v>
      </c>
      <c r="K370" s="30"/>
    </row>
    <row r="371" spans="2:11" x14ac:dyDescent="0.25">
      <c r="B371" s="12">
        <v>358</v>
      </c>
      <c r="C371" s="13">
        <f t="shared" si="16"/>
        <v>58349</v>
      </c>
      <c r="D371" s="13" t="str">
        <f>TEXT(Table423[[#This Row],[Payment Date]],"YYYY")</f>
        <v>2059</v>
      </c>
      <c r="E371" s="14">
        <f t="shared" si="17"/>
        <v>748572.06777627848</v>
      </c>
      <c r="F371" s="14">
        <f t="shared" si="15"/>
        <v>250</v>
      </c>
      <c r="G371" s="14">
        <f>Table423[[#This Row],[Monthly Contribution]]+Table423[[#This Row],[Beginning Balance]]</f>
        <v>748822.06777627848</v>
      </c>
      <c r="H371" s="14">
        <f>Table423[[#This Row],[New Balance]]*($E$8/$E$7)</f>
        <v>6240.1838981356541</v>
      </c>
      <c r="I371" s="14">
        <f>Table423[[#This Row],[Beginning Balance]]+Table423[[#This Row],[Monthly Contribution]]+Table423[[#This Row],[Interest Earned]]</f>
        <v>755062.25167441415</v>
      </c>
      <c r="J371" s="14">
        <f>J370+Table423[[#This Row],[Interest Earned]]</f>
        <v>655562.25167441403</v>
      </c>
      <c r="K371" s="30"/>
    </row>
    <row r="372" spans="2:11" x14ac:dyDescent="0.25">
      <c r="B372" s="12">
        <v>359</v>
      </c>
      <c r="C372" s="13">
        <f t="shared" si="16"/>
        <v>58380</v>
      </c>
      <c r="D372" s="13" t="str">
        <f>TEXT(Table423[[#This Row],[Payment Date]],"YYYY")</f>
        <v>2059</v>
      </c>
      <c r="E372" s="14">
        <f t="shared" si="17"/>
        <v>755062.25167441415</v>
      </c>
      <c r="F372" s="14">
        <f t="shared" si="15"/>
        <v>250</v>
      </c>
      <c r="G372" s="14">
        <f>Table423[[#This Row],[Monthly Contribution]]+Table423[[#This Row],[Beginning Balance]]</f>
        <v>755312.25167441415</v>
      </c>
      <c r="H372" s="14">
        <f>Table423[[#This Row],[New Balance]]*($E$8/$E$7)</f>
        <v>6294.2687639534515</v>
      </c>
      <c r="I372" s="14">
        <f>Table423[[#This Row],[Beginning Balance]]+Table423[[#This Row],[Monthly Contribution]]+Table423[[#This Row],[Interest Earned]]</f>
        <v>761606.52043836762</v>
      </c>
      <c r="J372" s="14">
        <f>J371+Table423[[#This Row],[Interest Earned]]</f>
        <v>661856.5204383675</v>
      </c>
      <c r="K372" s="30"/>
    </row>
    <row r="373" spans="2:11" x14ac:dyDescent="0.25">
      <c r="B373" s="12">
        <v>360</v>
      </c>
      <c r="C373" s="13">
        <f t="shared" si="16"/>
        <v>58410</v>
      </c>
      <c r="D373" s="13" t="str">
        <f>TEXT(Table423[[#This Row],[Payment Date]],"YYYY")</f>
        <v>2059</v>
      </c>
      <c r="E373" s="14">
        <f t="shared" si="17"/>
        <v>761606.52043836762</v>
      </c>
      <c r="F373" s="14">
        <f t="shared" si="15"/>
        <v>250</v>
      </c>
      <c r="G373" s="14">
        <f>Table423[[#This Row],[Monthly Contribution]]+Table423[[#This Row],[Beginning Balance]]</f>
        <v>761856.52043836762</v>
      </c>
      <c r="H373" s="14">
        <f>Table423[[#This Row],[New Balance]]*($E$8/$E$7)</f>
        <v>6348.8043369863972</v>
      </c>
      <c r="I373" s="14">
        <f>Table423[[#This Row],[Beginning Balance]]+Table423[[#This Row],[Monthly Contribution]]+Table423[[#This Row],[Interest Earned]]</f>
        <v>768205.32477535401</v>
      </c>
      <c r="J373" s="14">
        <f>J372+Table423[[#This Row],[Interest Earned]]</f>
        <v>668205.32477535389</v>
      </c>
      <c r="K373" s="30">
        <f>Table423[[#This Row],[Ending Balance]]</f>
        <v>768205.32477535401</v>
      </c>
    </row>
    <row r="374" spans="2:11" x14ac:dyDescent="0.25">
      <c r="B374" s="12">
        <v>361</v>
      </c>
      <c r="C374" s="13">
        <f t="shared" si="16"/>
        <v>58441</v>
      </c>
      <c r="D374" s="13" t="str">
        <f>TEXT(Table423[[#This Row],[Payment Date]],"YYYY")</f>
        <v>2060</v>
      </c>
      <c r="E374" s="14">
        <f t="shared" si="17"/>
        <v>768205.32477535401</v>
      </c>
      <c r="F374" s="14">
        <f t="shared" si="15"/>
        <v>250</v>
      </c>
      <c r="G374" s="14">
        <f>Table423[[#This Row],[Monthly Contribution]]+Table423[[#This Row],[Beginning Balance]]</f>
        <v>768455.32477535401</v>
      </c>
      <c r="H374" s="14">
        <f>Table423[[#This Row],[New Balance]]*($E$8/$E$7)</f>
        <v>6403.7943731279502</v>
      </c>
      <c r="I374" s="14">
        <f>Table423[[#This Row],[Beginning Balance]]+Table423[[#This Row],[Monthly Contribution]]+Table423[[#This Row],[Interest Earned]]</f>
        <v>774859.11914848199</v>
      </c>
      <c r="J374" s="14">
        <f>J373+Table423[[#This Row],[Interest Earned]]</f>
        <v>674609.11914848187</v>
      </c>
      <c r="K374" s="30"/>
    </row>
    <row r="375" spans="2:11" x14ac:dyDescent="0.25">
      <c r="B375" s="12">
        <v>362</v>
      </c>
      <c r="C375" s="13">
        <f t="shared" si="16"/>
        <v>58472</v>
      </c>
      <c r="D375" s="13" t="str">
        <f>TEXT(Table423[[#This Row],[Payment Date]],"YYYY")</f>
        <v>2060</v>
      </c>
      <c r="E375" s="14">
        <f t="shared" si="17"/>
        <v>774859.11914848199</v>
      </c>
      <c r="F375" s="14">
        <f t="shared" si="15"/>
        <v>250</v>
      </c>
      <c r="G375" s="14">
        <f>Table423[[#This Row],[Monthly Contribution]]+Table423[[#This Row],[Beginning Balance]]</f>
        <v>775109.11914848199</v>
      </c>
      <c r="H375" s="14">
        <f>Table423[[#This Row],[New Balance]]*($E$8/$E$7)</f>
        <v>6459.2426595706829</v>
      </c>
      <c r="I375" s="14">
        <f>Table423[[#This Row],[Beginning Balance]]+Table423[[#This Row],[Monthly Contribution]]+Table423[[#This Row],[Interest Earned]]</f>
        <v>781568.36180805264</v>
      </c>
      <c r="J375" s="14">
        <f>J374+Table423[[#This Row],[Interest Earned]]</f>
        <v>681068.36180805252</v>
      </c>
      <c r="K375" s="30"/>
    </row>
    <row r="376" spans="2:11" x14ac:dyDescent="0.25">
      <c r="B376" s="12">
        <v>363</v>
      </c>
      <c r="C376" s="13">
        <f t="shared" si="16"/>
        <v>58501</v>
      </c>
      <c r="D376" s="13" t="str">
        <f>TEXT(Table423[[#This Row],[Payment Date]],"YYYY")</f>
        <v>2060</v>
      </c>
      <c r="E376" s="14">
        <f t="shared" si="17"/>
        <v>781568.36180805264</v>
      </c>
      <c r="F376" s="14">
        <f t="shared" si="15"/>
        <v>250</v>
      </c>
      <c r="G376" s="14">
        <f>Table423[[#This Row],[Monthly Contribution]]+Table423[[#This Row],[Beginning Balance]]</f>
        <v>781818.36180805264</v>
      </c>
      <c r="H376" s="14">
        <f>Table423[[#This Row],[New Balance]]*($E$8/$E$7)</f>
        <v>6515.1530150671051</v>
      </c>
      <c r="I376" s="14">
        <f>Table423[[#This Row],[Beginning Balance]]+Table423[[#This Row],[Monthly Contribution]]+Table423[[#This Row],[Interest Earned]]</f>
        <v>788333.51482311974</v>
      </c>
      <c r="J376" s="14">
        <f>J375+Table423[[#This Row],[Interest Earned]]</f>
        <v>687583.51482311962</v>
      </c>
      <c r="K376" s="30"/>
    </row>
    <row r="377" spans="2:11" x14ac:dyDescent="0.25">
      <c r="B377" s="12">
        <v>364</v>
      </c>
      <c r="C377" s="13">
        <f t="shared" si="16"/>
        <v>58532</v>
      </c>
      <c r="D377" s="13" t="str">
        <f>TEXT(Table423[[#This Row],[Payment Date]],"YYYY")</f>
        <v>2060</v>
      </c>
      <c r="E377" s="14">
        <f t="shared" si="17"/>
        <v>788333.51482311974</v>
      </c>
      <c r="F377" s="14">
        <f t="shared" si="15"/>
        <v>250</v>
      </c>
      <c r="G377" s="14">
        <f>Table423[[#This Row],[Monthly Contribution]]+Table423[[#This Row],[Beginning Balance]]</f>
        <v>788583.51482311974</v>
      </c>
      <c r="H377" s="14">
        <f>Table423[[#This Row],[New Balance]]*($E$8/$E$7)</f>
        <v>6571.5292901926641</v>
      </c>
      <c r="I377" s="14">
        <f>Table423[[#This Row],[Beginning Balance]]+Table423[[#This Row],[Monthly Contribution]]+Table423[[#This Row],[Interest Earned]]</f>
        <v>795155.04411331238</v>
      </c>
      <c r="J377" s="14">
        <f>J376+Table423[[#This Row],[Interest Earned]]</f>
        <v>694155.04411331227</v>
      </c>
      <c r="K377" s="30"/>
    </row>
    <row r="378" spans="2:11" x14ac:dyDescent="0.25">
      <c r="B378" s="12">
        <v>365</v>
      </c>
      <c r="C378" s="13">
        <f t="shared" si="16"/>
        <v>58562</v>
      </c>
      <c r="D378" s="13" t="str">
        <f>TEXT(Table423[[#This Row],[Payment Date]],"YYYY")</f>
        <v>2060</v>
      </c>
      <c r="E378" s="14">
        <f t="shared" si="17"/>
        <v>795155.04411331238</v>
      </c>
      <c r="F378" s="14">
        <f t="shared" si="15"/>
        <v>250</v>
      </c>
      <c r="G378" s="14">
        <f>Table423[[#This Row],[Monthly Contribution]]+Table423[[#This Row],[Beginning Balance]]</f>
        <v>795405.04411331238</v>
      </c>
      <c r="H378" s="14">
        <f>Table423[[#This Row],[New Balance]]*($E$8/$E$7)</f>
        <v>6628.3753676109363</v>
      </c>
      <c r="I378" s="14">
        <f>Table423[[#This Row],[Beginning Balance]]+Table423[[#This Row],[Monthly Contribution]]+Table423[[#This Row],[Interest Earned]]</f>
        <v>802033.41948092333</v>
      </c>
      <c r="J378" s="14">
        <f>J377+Table423[[#This Row],[Interest Earned]]</f>
        <v>700783.41948092321</v>
      </c>
      <c r="K378" s="30"/>
    </row>
    <row r="379" spans="2:11" x14ac:dyDescent="0.25">
      <c r="B379" s="12">
        <v>366</v>
      </c>
      <c r="C379" s="13">
        <f t="shared" si="16"/>
        <v>58593</v>
      </c>
      <c r="D379" s="13" t="str">
        <f>TEXT(Table423[[#This Row],[Payment Date]],"YYYY")</f>
        <v>2060</v>
      </c>
      <c r="E379" s="14">
        <f t="shared" si="17"/>
        <v>802033.41948092333</v>
      </c>
      <c r="F379" s="14">
        <f t="shared" si="15"/>
        <v>250</v>
      </c>
      <c r="G379" s="14">
        <f>Table423[[#This Row],[Monthly Contribution]]+Table423[[#This Row],[Beginning Balance]]</f>
        <v>802283.41948092333</v>
      </c>
      <c r="H379" s="14">
        <f>Table423[[#This Row],[New Balance]]*($E$8/$E$7)</f>
        <v>6685.6951623410278</v>
      </c>
      <c r="I379" s="14">
        <f>Table423[[#This Row],[Beginning Balance]]+Table423[[#This Row],[Monthly Contribution]]+Table423[[#This Row],[Interest Earned]]</f>
        <v>808969.11464326433</v>
      </c>
      <c r="J379" s="14">
        <f>J378+Table423[[#This Row],[Interest Earned]]</f>
        <v>707469.11464326421</v>
      </c>
      <c r="K379" s="30"/>
    </row>
    <row r="380" spans="2:11" x14ac:dyDescent="0.25">
      <c r="B380" s="12">
        <v>367</v>
      </c>
      <c r="C380" s="13">
        <f t="shared" si="16"/>
        <v>58623</v>
      </c>
      <c r="D380" s="13" t="str">
        <f>TEXT(Table423[[#This Row],[Payment Date]],"YYYY")</f>
        <v>2060</v>
      </c>
      <c r="E380" s="14">
        <f t="shared" si="17"/>
        <v>808969.11464326433</v>
      </c>
      <c r="F380" s="14">
        <f t="shared" si="15"/>
        <v>250</v>
      </c>
      <c r="G380" s="14">
        <f>Table423[[#This Row],[Monthly Contribution]]+Table423[[#This Row],[Beginning Balance]]</f>
        <v>809219.11464326433</v>
      </c>
      <c r="H380" s="14">
        <f>Table423[[#This Row],[New Balance]]*($E$8/$E$7)</f>
        <v>6743.4926220272027</v>
      </c>
      <c r="I380" s="14">
        <f>Table423[[#This Row],[Beginning Balance]]+Table423[[#This Row],[Monthly Contribution]]+Table423[[#This Row],[Interest Earned]]</f>
        <v>815962.6072652915</v>
      </c>
      <c r="J380" s="14">
        <f>J379+Table423[[#This Row],[Interest Earned]]</f>
        <v>714212.60726529139</v>
      </c>
      <c r="K380" s="30"/>
    </row>
    <row r="381" spans="2:11" x14ac:dyDescent="0.25">
      <c r="B381" s="12">
        <v>368</v>
      </c>
      <c r="C381" s="13">
        <f t="shared" si="16"/>
        <v>58654</v>
      </c>
      <c r="D381" s="13" t="str">
        <f>TEXT(Table423[[#This Row],[Payment Date]],"YYYY")</f>
        <v>2060</v>
      </c>
      <c r="E381" s="14">
        <f t="shared" si="17"/>
        <v>815962.6072652915</v>
      </c>
      <c r="F381" s="14">
        <f t="shared" si="15"/>
        <v>250</v>
      </c>
      <c r="G381" s="14">
        <f>Table423[[#This Row],[Monthly Contribution]]+Table423[[#This Row],[Beginning Balance]]</f>
        <v>816212.6072652915</v>
      </c>
      <c r="H381" s="14">
        <f>Table423[[#This Row],[New Balance]]*($E$8/$E$7)</f>
        <v>6801.771727210762</v>
      </c>
      <c r="I381" s="14">
        <f>Table423[[#This Row],[Beginning Balance]]+Table423[[#This Row],[Monthly Contribution]]+Table423[[#This Row],[Interest Earned]]</f>
        <v>823014.37899250223</v>
      </c>
      <c r="J381" s="14">
        <f>J380+Table423[[#This Row],[Interest Earned]]</f>
        <v>721014.37899250211</v>
      </c>
      <c r="K381" s="30"/>
    </row>
    <row r="382" spans="2:11" x14ac:dyDescent="0.25">
      <c r="B382" s="12">
        <v>369</v>
      </c>
      <c r="C382" s="13">
        <f t="shared" si="16"/>
        <v>58685</v>
      </c>
      <c r="D382" s="13" t="str">
        <f>TEXT(Table423[[#This Row],[Payment Date]],"YYYY")</f>
        <v>2060</v>
      </c>
      <c r="E382" s="14">
        <f t="shared" si="17"/>
        <v>823014.37899250223</v>
      </c>
      <c r="F382" s="14">
        <f t="shared" si="15"/>
        <v>250</v>
      </c>
      <c r="G382" s="14">
        <f>Table423[[#This Row],[Monthly Contribution]]+Table423[[#This Row],[Beginning Balance]]</f>
        <v>823264.37899250223</v>
      </c>
      <c r="H382" s="14">
        <f>Table423[[#This Row],[New Balance]]*($E$8/$E$7)</f>
        <v>6860.5364916041854</v>
      </c>
      <c r="I382" s="14">
        <f>Table423[[#This Row],[Beginning Balance]]+Table423[[#This Row],[Monthly Contribution]]+Table423[[#This Row],[Interest Earned]]</f>
        <v>830124.9154841064</v>
      </c>
      <c r="J382" s="14">
        <f>J381+Table423[[#This Row],[Interest Earned]]</f>
        <v>727874.91548410628</v>
      </c>
      <c r="K382" s="30"/>
    </row>
    <row r="383" spans="2:11" x14ac:dyDescent="0.25">
      <c r="B383" s="12">
        <v>370</v>
      </c>
      <c r="C383" s="13">
        <f t="shared" si="16"/>
        <v>58715</v>
      </c>
      <c r="D383" s="13" t="str">
        <f>TEXT(Table423[[#This Row],[Payment Date]],"YYYY")</f>
        <v>2060</v>
      </c>
      <c r="E383" s="14">
        <f t="shared" si="17"/>
        <v>830124.9154841064</v>
      </c>
      <c r="F383" s="14">
        <f t="shared" si="15"/>
        <v>250</v>
      </c>
      <c r="G383" s="14">
        <f>Table423[[#This Row],[Monthly Contribution]]+Table423[[#This Row],[Beginning Balance]]</f>
        <v>830374.9154841064</v>
      </c>
      <c r="H383" s="14">
        <f>Table423[[#This Row],[New Balance]]*($E$8/$E$7)</f>
        <v>6919.7909623675532</v>
      </c>
      <c r="I383" s="14">
        <f>Table423[[#This Row],[Beginning Balance]]+Table423[[#This Row],[Monthly Contribution]]+Table423[[#This Row],[Interest Earned]]</f>
        <v>837294.70644647395</v>
      </c>
      <c r="J383" s="14">
        <f>J382+Table423[[#This Row],[Interest Earned]]</f>
        <v>734794.70644647384</v>
      </c>
      <c r="K383" s="30"/>
    </row>
    <row r="384" spans="2:11" x14ac:dyDescent="0.25">
      <c r="B384" s="12">
        <v>371</v>
      </c>
      <c r="C384" s="13">
        <f t="shared" si="16"/>
        <v>58746</v>
      </c>
      <c r="D384" s="13" t="str">
        <f>TEXT(Table423[[#This Row],[Payment Date]],"YYYY")</f>
        <v>2060</v>
      </c>
      <c r="E384" s="14">
        <f t="shared" si="17"/>
        <v>837294.70644647395</v>
      </c>
      <c r="F384" s="14">
        <f t="shared" si="15"/>
        <v>250</v>
      </c>
      <c r="G384" s="14">
        <f>Table423[[#This Row],[Monthly Contribution]]+Table423[[#This Row],[Beginning Balance]]</f>
        <v>837544.70644647395</v>
      </c>
      <c r="H384" s="14">
        <f>Table423[[#This Row],[New Balance]]*($E$8/$E$7)</f>
        <v>6979.5392203872825</v>
      </c>
      <c r="I384" s="14">
        <f>Table423[[#This Row],[Beginning Balance]]+Table423[[#This Row],[Monthly Contribution]]+Table423[[#This Row],[Interest Earned]]</f>
        <v>844524.24566686118</v>
      </c>
      <c r="J384" s="14">
        <f>J383+Table423[[#This Row],[Interest Earned]]</f>
        <v>741774.24566686107</v>
      </c>
      <c r="K384" s="30"/>
    </row>
    <row r="385" spans="2:11" x14ac:dyDescent="0.25">
      <c r="B385" s="12">
        <v>372</v>
      </c>
      <c r="C385" s="13">
        <f t="shared" si="16"/>
        <v>58776</v>
      </c>
      <c r="D385" s="13" t="str">
        <f>TEXT(Table423[[#This Row],[Payment Date]],"YYYY")</f>
        <v>2060</v>
      </c>
      <c r="E385" s="14">
        <f t="shared" si="17"/>
        <v>844524.24566686118</v>
      </c>
      <c r="F385" s="14">
        <f t="shared" si="15"/>
        <v>250</v>
      </c>
      <c r="G385" s="14">
        <f>Table423[[#This Row],[Monthly Contribution]]+Table423[[#This Row],[Beginning Balance]]</f>
        <v>844774.24566686118</v>
      </c>
      <c r="H385" s="14">
        <f>Table423[[#This Row],[New Balance]]*($E$8/$E$7)</f>
        <v>7039.7853805571767</v>
      </c>
      <c r="I385" s="14">
        <f>Table423[[#This Row],[Beginning Balance]]+Table423[[#This Row],[Monthly Contribution]]+Table423[[#This Row],[Interest Earned]]</f>
        <v>851814.03104741836</v>
      </c>
      <c r="J385" s="14">
        <f>J384+Table423[[#This Row],[Interest Earned]]</f>
        <v>748814.03104741825</v>
      </c>
      <c r="K385" s="30">
        <f>Table423[[#This Row],[Ending Balance]]</f>
        <v>851814.03104741836</v>
      </c>
    </row>
    <row r="386" spans="2:11" x14ac:dyDescent="0.25">
      <c r="B386" s="12">
        <v>373</v>
      </c>
      <c r="C386" s="13">
        <f t="shared" si="16"/>
        <v>58807</v>
      </c>
      <c r="D386" s="13" t="str">
        <f>TEXT(Table423[[#This Row],[Payment Date]],"YYYY")</f>
        <v>2061</v>
      </c>
      <c r="E386" s="14">
        <f t="shared" si="17"/>
        <v>851814.03104741836</v>
      </c>
      <c r="F386" s="14">
        <f t="shared" si="15"/>
        <v>250</v>
      </c>
      <c r="G386" s="14">
        <f>Table423[[#This Row],[Monthly Contribution]]+Table423[[#This Row],[Beginning Balance]]</f>
        <v>852064.03104741836</v>
      </c>
      <c r="H386" s="14">
        <f>Table423[[#This Row],[New Balance]]*($E$8/$E$7)</f>
        <v>7100.5335920618199</v>
      </c>
      <c r="I386" s="14">
        <f>Table423[[#This Row],[Beginning Balance]]+Table423[[#This Row],[Monthly Contribution]]+Table423[[#This Row],[Interest Earned]]</f>
        <v>859164.5646394802</v>
      </c>
      <c r="J386" s="14">
        <f>J385+Table423[[#This Row],[Interest Earned]]</f>
        <v>755914.56463948009</v>
      </c>
      <c r="K386" s="30"/>
    </row>
    <row r="387" spans="2:11" x14ac:dyDescent="0.25">
      <c r="B387" s="12">
        <v>374</v>
      </c>
      <c r="C387" s="13">
        <f t="shared" si="16"/>
        <v>58838</v>
      </c>
      <c r="D387" s="13" t="str">
        <f>TEXT(Table423[[#This Row],[Payment Date]],"YYYY")</f>
        <v>2061</v>
      </c>
      <c r="E387" s="14">
        <f t="shared" si="17"/>
        <v>859164.5646394802</v>
      </c>
      <c r="F387" s="14">
        <f t="shared" si="15"/>
        <v>250</v>
      </c>
      <c r="G387" s="14">
        <f>Table423[[#This Row],[Monthly Contribution]]+Table423[[#This Row],[Beginning Balance]]</f>
        <v>859414.5646394802</v>
      </c>
      <c r="H387" s="14">
        <f>Table423[[#This Row],[New Balance]]*($E$8/$E$7)</f>
        <v>7161.7880386623347</v>
      </c>
      <c r="I387" s="14">
        <f>Table423[[#This Row],[Beginning Balance]]+Table423[[#This Row],[Monthly Contribution]]+Table423[[#This Row],[Interest Earned]]</f>
        <v>866576.35267814249</v>
      </c>
      <c r="J387" s="14">
        <f>J386+Table423[[#This Row],[Interest Earned]]</f>
        <v>763076.35267814237</v>
      </c>
      <c r="K387" s="30"/>
    </row>
    <row r="388" spans="2:11" x14ac:dyDescent="0.25">
      <c r="B388" s="12">
        <v>375</v>
      </c>
      <c r="C388" s="13">
        <f t="shared" si="16"/>
        <v>58866</v>
      </c>
      <c r="D388" s="13" t="str">
        <f>TEXT(Table423[[#This Row],[Payment Date]],"YYYY")</f>
        <v>2061</v>
      </c>
      <c r="E388" s="14">
        <f t="shared" si="17"/>
        <v>866576.35267814249</v>
      </c>
      <c r="F388" s="14">
        <f t="shared" si="15"/>
        <v>250</v>
      </c>
      <c r="G388" s="14">
        <f>Table423[[#This Row],[Monthly Contribution]]+Table423[[#This Row],[Beginning Balance]]</f>
        <v>866826.35267814249</v>
      </c>
      <c r="H388" s="14">
        <f>Table423[[#This Row],[New Balance]]*($E$8/$E$7)</f>
        <v>7223.5529389845206</v>
      </c>
      <c r="I388" s="14">
        <f>Table423[[#This Row],[Beginning Balance]]+Table423[[#This Row],[Monthly Contribution]]+Table423[[#This Row],[Interest Earned]]</f>
        <v>874049.90561712696</v>
      </c>
      <c r="J388" s="14">
        <f>J387+Table423[[#This Row],[Interest Earned]]</f>
        <v>770299.90561712685</v>
      </c>
      <c r="K388" s="30"/>
    </row>
    <row r="389" spans="2:11" x14ac:dyDescent="0.25">
      <c r="B389" s="12">
        <v>376</v>
      </c>
      <c r="C389" s="13">
        <f t="shared" si="16"/>
        <v>58897</v>
      </c>
      <c r="D389" s="13" t="str">
        <f>TEXT(Table423[[#This Row],[Payment Date]],"YYYY")</f>
        <v>2061</v>
      </c>
      <c r="E389" s="14">
        <f t="shared" si="17"/>
        <v>874049.90561712696</v>
      </c>
      <c r="F389" s="14">
        <f t="shared" si="15"/>
        <v>250</v>
      </c>
      <c r="G389" s="14">
        <f>Table423[[#This Row],[Monthly Contribution]]+Table423[[#This Row],[Beginning Balance]]</f>
        <v>874299.90561712696</v>
      </c>
      <c r="H389" s="14">
        <f>Table423[[#This Row],[New Balance]]*($E$8/$E$7)</f>
        <v>7285.8325468093908</v>
      </c>
      <c r="I389" s="14">
        <f>Table423[[#This Row],[Beginning Balance]]+Table423[[#This Row],[Monthly Contribution]]+Table423[[#This Row],[Interest Earned]]</f>
        <v>881585.7381639363</v>
      </c>
      <c r="J389" s="14">
        <f>J388+Table423[[#This Row],[Interest Earned]]</f>
        <v>777585.73816393618</v>
      </c>
      <c r="K389" s="30"/>
    </row>
    <row r="390" spans="2:11" x14ac:dyDescent="0.25">
      <c r="B390" s="12">
        <v>377</v>
      </c>
      <c r="C390" s="13">
        <f t="shared" si="16"/>
        <v>58927</v>
      </c>
      <c r="D390" s="13" t="str">
        <f>TEXT(Table423[[#This Row],[Payment Date]],"YYYY")</f>
        <v>2061</v>
      </c>
      <c r="E390" s="14">
        <f t="shared" si="17"/>
        <v>881585.7381639363</v>
      </c>
      <c r="F390" s="14">
        <f t="shared" si="15"/>
        <v>250</v>
      </c>
      <c r="G390" s="14">
        <f>Table423[[#This Row],[Monthly Contribution]]+Table423[[#This Row],[Beginning Balance]]</f>
        <v>881835.7381639363</v>
      </c>
      <c r="H390" s="14">
        <f>Table423[[#This Row],[New Balance]]*($E$8/$E$7)</f>
        <v>7348.6311513661358</v>
      </c>
      <c r="I390" s="14">
        <f>Table423[[#This Row],[Beginning Balance]]+Table423[[#This Row],[Monthly Contribution]]+Table423[[#This Row],[Interest Earned]]</f>
        <v>889184.36931530247</v>
      </c>
      <c r="J390" s="14">
        <f>J389+Table423[[#This Row],[Interest Earned]]</f>
        <v>784934.36931530235</v>
      </c>
      <c r="K390" s="30"/>
    </row>
    <row r="391" spans="2:11" x14ac:dyDescent="0.25">
      <c r="B391" s="12">
        <v>378</v>
      </c>
      <c r="C391" s="13">
        <f t="shared" si="16"/>
        <v>58958</v>
      </c>
      <c r="D391" s="13" t="str">
        <f>TEXT(Table423[[#This Row],[Payment Date]],"YYYY")</f>
        <v>2061</v>
      </c>
      <c r="E391" s="14">
        <f t="shared" si="17"/>
        <v>889184.36931530247</v>
      </c>
      <c r="F391" s="14">
        <f t="shared" si="15"/>
        <v>250</v>
      </c>
      <c r="G391" s="14">
        <f>Table423[[#This Row],[Monthly Contribution]]+Table423[[#This Row],[Beginning Balance]]</f>
        <v>889434.36931530247</v>
      </c>
      <c r="H391" s="14">
        <f>Table423[[#This Row],[New Balance]]*($E$8/$E$7)</f>
        <v>7411.9530776275205</v>
      </c>
      <c r="I391" s="14">
        <f>Table423[[#This Row],[Beginning Balance]]+Table423[[#This Row],[Monthly Contribution]]+Table423[[#This Row],[Interest Earned]]</f>
        <v>896846.32239293004</v>
      </c>
      <c r="J391" s="14">
        <f>J390+Table423[[#This Row],[Interest Earned]]</f>
        <v>792346.32239292981</v>
      </c>
      <c r="K391" s="30"/>
    </row>
    <row r="392" spans="2:11" x14ac:dyDescent="0.25">
      <c r="B392" s="12">
        <v>379</v>
      </c>
      <c r="C392" s="13">
        <f t="shared" si="16"/>
        <v>58988</v>
      </c>
      <c r="D392" s="13" t="str">
        <f>TEXT(Table423[[#This Row],[Payment Date]],"YYYY")</f>
        <v>2061</v>
      </c>
      <c r="E392" s="14">
        <f t="shared" si="17"/>
        <v>896846.32239293004</v>
      </c>
      <c r="F392" s="14">
        <f t="shared" si="15"/>
        <v>250</v>
      </c>
      <c r="G392" s="14">
        <f>Table423[[#This Row],[Monthly Contribution]]+Table423[[#This Row],[Beginning Balance]]</f>
        <v>897096.32239293004</v>
      </c>
      <c r="H392" s="14">
        <f>Table423[[#This Row],[New Balance]]*($E$8/$E$7)</f>
        <v>7475.8026866077498</v>
      </c>
      <c r="I392" s="14">
        <f>Table423[[#This Row],[Beginning Balance]]+Table423[[#This Row],[Monthly Contribution]]+Table423[[#This Row],[Interest Earned]]</f>
        <v>904572.12507953774</v>
      </c>
      <c r="J392" s="14">
        <f>J391+Table423[[#This Row],[Interest Earned]]</f>
        <v>799822.12507953751</v>
      </c>
      <c r="K392" s="30"/>
    </row>
    <row r="393" spans="2:11" x14ac:dyDescent="0.25">
      <c r="B393" s="12">
        <v>380</v>
      </c>
      <c r="C393" s="13">
        <f t="shared" si="16"/>
        <v>59019</v>
      </c>
      <c r="D393" s="13" t="str">
        <f>TEXT(Table423[[#This Row],[Payment Date]],"YYYY")</f>
        <v>2061</v>
      </c>
      <c r="E393" s="14">
        <f t="shared" si="17"/>
        <v>904572.12507953774</v>
      </c>
      <c r="F393" s="14">
        <f t="shared" si="15"/>
        <v>250</v>
      </c>
      <c r="G393" s="14">
        <f>Table423[[#This Row],[Monthly Contribution]]+Table423[[#This Row],[Beginning Balance]]</f>
        <v>904822.12507953774</v>
      </c>
      <c r="H393" s="14">
        <f>Table423[[#This Row],[New Balance]]*($E$8/$E$7)</f>
        <v>7540.1843756628141</v>
      </c>
      <c r="I393" s="14">
        <f>Table423[[#This Row],[Beginning Balance]]+Table423[[#This Row],[Monthly Contribution]]+Table423[[#This Row],[Interest Earned]]</f>
        <v>912362.30945520056</v>
      </c>
      <c r="J393" s="14">
        <f>J392+Table423[[#This Row],[Interest Earned]]</f>
        <v>807362.30945520033</v>
      </c>
      <c r="K393" s="30"/>
    </row>
    <row r="394" spans="2:11" x14ac:dyDescent="0.25">
      <c r="B394" s="12">
        <v>381</v>
      </c>
      <c r="C394" s="13">
        <f t="shared" si="16"/>
        <v>59050</v>
      </c>
      <c r="D394" s="13" t="str">
        <f>TEXT(Table423[[#This Row],[Payment Date]],"YYYY")</f>
        <v>2061</v>
      </c>
      <c r="E394" s="14">
        <f t="shared" si="17"/>
        <v>912362.30945520056</v>
      </c>
      <c r="F394" s="14">
        <f t="shared" si="15"/>
        <v>250</v>
      </c>
      <c r="G394" s="14">
        <f>Table423[[#This Row],[Monthly Contribution]]+Table423[[#This Row],[Beginning Balance]]</f>
        <v>912612.30945520056</v>
      </c>
      <c r="H394" s="14">
        <f>Table423[[#This Row],[New Balance]]*($E$8/$E$7)</f>
        <v>7605.1025787933377</v>
      </c>
      <c r="I394" s="14">
        <f>Table423[[#This Row],[Beginning Balance]]+Table423[[#This Row],[Monthly Contribution]]+Table423[[#This Row],[Interest Earned]]</f>
        <v>920217.41203399387</v>
      </c>
      <c r="J394" s="14">
        <f>J393+Table423[[#This Row],[Interest Earned]]</f>
        <v>814967.41203399363</v>
      </c>
      <c r="K394" s="30"/>
    </row>
    <row r="395" spans="2:11" x14ac:dyDescent="0.25">
      <c r="B395" s="12">
        <v>382</v>
      </c>
      <c r="C395" s="13">
        <f t="shared" si="16"/>
        <v>59080</v>
      </c>
      <c r="D395" s="13" t="str">
        <f>TEXT(Table423[[#This Row],[Payment Date]],"YYYY")</f>
        <v>2061</v>
      </c>
      <c r="E395" s="14">
        <f t="shared" si="17"/>
        <v>920217.41203399387</v>
      </c>
      <c r="F395" s="14">
        <f t="shared" si="15"/>
        <v>250</v>
      </c>
      <c r="G395" s="14">
        <f>Table423[[#This Row],[Monthly Contribution]]+Table423[[#This Row],[Beginning Balance]]</f>
        <v>920467.41203399387</v>
      </c>
      <c r="H395" s="14">
        <f>Table423[[#This Row],[New Balance]]*($E$8/$E$7)</f>
        <v>7670.5617669499488</v>
      </c>
      <c r="I395" s="14">
        <f>Table423[[#This Row],[Beginning Balance]]+Table423[[#This Row],[Monthly Contribution]]+Table423[[#This Row],[Interest Earned]]</f>
        <v>928137.97380094382</v>
      </c>
      <c r="J395" s="14">
        <f>J394+Table423[[#This Row],[Interest Earned]]</f>
        <v>822637.97380094358</v>
      </c>
      <c r="K395" s="30"/>
    </row>
    <row r="396" spans="2:11" x14ac:dyDescent="0.25">
      <c r="B396" s="12">
        <v>383</v>
      </c>
      <c r="C396" s="13">
        <f t="shared" si="16"/>
        <v>59111</v>
      </c>
      <c r="D396" s="13" t="str">
        <f>TEXT(Table423[[#This Row],[Payment Date]],"YYYY")</f>
        <v>2061</v>
      </c>
      <c r="E396" s="14">
        <f t="shared" si="17"/>
        <v>928137.97380094382</v>
      </c>
      <c r="F396" s="14">
        <f t="shared" si="15"/>
        <v>250</v>
      </c>
      <c r="G396" s="14">
        <f>Table423[[#This Row],[Monthly Contribution]]+Table423[[#This Row],[Beginning Balance]]</f>
        <v>928387.97380094382</v>
      </c>
      <c r="H396" s="14">
        <f>Table423[[#This Row],[New Balance]]*($E$8/$E$7)</f>
        <v>7736.5664483411983</v>
      </c>
      <c r="I396" s="14">
        <f>Table423[[#This Row],[Beginning Balance]]+Table423[[#This Row],[Monthly Contribution]]+Table423[[#This Row],[Interest Earned]]</f>
        <v>936124.54024928506</v>
      </c>
      <c r="J396" s="14">
        <f>J395+Table423[[#This Row],[Interest Earned]]</f>
        <v>830374.54024928482</v>
      </c>
      <c r="K396" s="30"/>
    </row>
    <row r="397" spans="2:11" x14ac:dyDescent="0.25">
      <c r="B397" s="12">
        <v>384</v>
      </c>
      <c r="C397" s="13">
        <f t="shared" si="16"/>
        <v>59141</v>
      </c>
      <c r="D397" s="13" t="str">
        <f>TEXT(Table423[[#This Row],[Payment Date]],"YYYY")</f>
        <v>2061</v>
      </c>
      <c r="E397" s="14">
        <f t="shared" si="17"/>
        <v>936124.54024928506</v>
      </c>
      <c r="F397" s="14">
        <f t="shared" si="15"/>
        <v>250</v>
      </c>
      <c r="G397" s="14">
        <f>Table423[[#This Row],[Monthly Contribution]]+Table423[[#This Row],[Beginning Balance]]</f>
        <v>936374.54024928506</v>
      </c>
      <c r="H397" s="14">
        <f>Table423[[#This Row],[New Balance]]*($E$8/$E$7)</f>
        <v>7803.1211687440418</v>
      </c>
      <c r="I397" s="14">
        <f>Table423[[#This Row],[Beginning Balance]]+Table423[[#This Row],[Monthly Contribution]]+Table423[[#This Row],[Interest Earned]]</f>
        <v>944177.66141802911</v>
      </c>
      <c r="J397" s="14">
        <f>J396+Table423[[#This Row],[Interest Earned]]</f>
        <v>838177.66141802887</v>
      </c>
      <c r="K397" s="30">
        <f>Table423[[#This Row],[Ending Balance]]</f>
        <v>944177.66141802911</v>
      </c>
    </row>
    <row r="398" spans="2:11" x14ac:dyDescent="0.25">
      <c r="B398" s="12">
        <v>385</v>
      </c>
      <c r="C398" s="13">
        <f t="shared" si="16"/>
        <v>59172</v>
      </c>
      <c r="D398" s="13" t="str">
        <f>TEXT(Table423[[#This Row],[Payment Date]],"YYYY")</f>
        <v>2062</v>
      </c>
      <c r="E398" s="14">
        <f t="shared" si="17"/>
        <v>944177.66141802911</v>
      </c>
      <c r="F398" s="14">
        <f t="shared" ref="F398:F433" si="18">$E$6</f>
        <v>250</v>
      </c>
      <c r="G398" s="14">
        <f>Table423[[#This Row],[Monthly Contribution]]+Table423[[#This Row],[Beginning Balance]]</f>
        <v>944427.66141802911</v>
      </c>
      <c r="H398" s="14">
        <f>Table423[[#This Row],[New Balance]]*($E$8/$E$7)</f>
        <v>7870.2305118169088</v>
      </c>
      <c r="I398" s="14">
        <f>Table423[[#This Row],[Beginning Balance]]+Table423[[#This Row],[Monthly Contribution]]+Table423[[#This Row],[Interest Earned]]</f>
        <v>952297.89192984602</v>
      </c>
      <c r="J398" s="14">
        <f>J397+Table423[[#This Row],[Interest Earned]]</f>
        <v>846047.89192984579</v>
      </c>
      <c r="K398" s="30"/>
    </row>
    <row r="399" spans="2:11" x14ac:dyDescent="0.25">
      <c r="B399" s="12">
        <v>386</v>
      </c>
      <c r="C399" s="13">
        <f t="shared" si="16"/>
        <v>59203</v>
      </c>
      <c r="D399" s="13" t="str">
        <f>TEXT(Table423[[#This Row],[Payment Date]],"YYYY")</f>
        <v>2062</v>
      </c>
      <c r="E399" s="14">
        <f t="shared" si="17"/>
        <v>952297.89192984602</v>
      </c>
      <c r="F399" s="14">
        <f t="shared" si="18"/>
        <v>250</v>
      </c>
      <c r="G399" s="14">
        <f>Table423[[#This Row],[Monthly Contribution]]+Table423[[#This Row],[Beginning Balance]]</f>
        <v>952547.89192984602</v>
      </c>
      <c r="H399" s="14">
        <f>Table423[[#This Row],[New Balance]]*($E$8/$E$7)</f>
        <v>7937.8990994153837</v>
      </c>
      <c r="I399" s="14">
        <f>Table423[[#This Row],[Beginning Balance]]+Table423[[#This Row],[Monthly Contribution]]+Table423[[#This Row],[Interest Earned]]</f>
        <v>960485.79102926143</v>
      </c>
      <c r="J399" s="14">
        <f>J398+Table423[[#This Row],[Interest Earned]]</f>
        <v>853985.79102926119</v>
      </c>
      <c r="K399" s="30"/>
    </row>
    <row r="400" spans="2:11" x14ac:dyDescent="0.25">
      <c r="B400" s="12">
        <v>387</v>
      </c>
      <c r="C400" s="13">
        <f t="shared" ref="C400:C433" si="19">EDATE(C399,1)</f>
        <v>59231</v>
      </c>
      <c r="D400" s="13" t="str">
        <f>TEXT(Table423[[#This Row],[Payment Date]],"YYYY")</f>
        <v>2062</v>
      </c>
      <c r="E400" s="14">
        <f t="shared" ref="E400:E433" si="20">I399</f>
        <v>960485.79102926143</v>
      </c>
      <c r="F400" s="14">
        <f t="shared" si="18"/>
        <v>250</v>
      </c>
      <c r="G400" s="14">
        <f>Table423[[#This Row],[Monthly Contribution]]+Table423[[#This Row],[Beginning Balance]]</f>
        <v>960735.79102926143</v>
      </c>
      <c r="H400" s="14">
        <f>Table423[[#This Row],[New Balance]]*($E$8/$E$7)</f>
        <v>8006.1315919105118</v>
      </c>
      <c r="I400" s="14">
        <f>Table423[[#This Row],[Beginning Balance]]+Table423[[#This Row],[Monthly Contribution]]+Table423[[#This Row],[Interest Earned]]</f>
        <v>968741.92262117192</v>
      </c>
      <c r="J400" s="14">
        <f>J399+Table423[[#This Row],[Interest Earned]]</f>
        <v>861991.92262117169</v>
      </c>
      <c r="K400" s="30"/>
    </row>
    <row r="401" spans="2:11" x14ac:dyDescent="0.25">
      <c r="B401" s="12">
        <v>388</v>
      </c>
      <c r="C401" s="13">
        <f t="shared" si="19"/>
        <v>59262</v>
      </c>
      <c r="D401" s="13" t="str">
        <f>TEXT(Table423[[#This Row],[Payment Date]],"YYYY")</f>
        <v>2062</v>
      </c>
      <c r="E401" s="14">
        <f t="shared" si="20"/>
        <v>968741.92262117192</v>
      </c>
      <c r="F401" s="14">
        <f t="shared" si="18"/>
        <v>250</v>
      </c>
      <c r="G401" s="14">
        <f>Table423[[#This Row],[Monthly Contribution]]+Table423[[#This Row],[Beginning Balance]]</f>
        <v>968991.92262117192</v>
      </c>
      <c r="H401" s="14">
        <f>Table423[[#This Row],[New Balance]]*($E$8/$E$7)</f>
        <v>8074.9326885097662</v>
      </c>
      <c r="I401" s="14">
        <f>Table423[[#This Row],[Beginning Balance]]+Table423[[#This Row],[Monthly Contribution]]+Table423[[#This Row],[Interest Earned]]</f>
        <v>977066.85530968173</v>
      </c>
      <c r="J401" s="14">
        <f>J400+Table423[[#This Row],[Interest Earned]]</f>
        <v>870066.8553096815</v>
      </c>
      <c r="K401" s="30"/>
    </row>
    <row r="402" spans="2:11" x14ac:dyDescent="0.25">
      <c r="B402" s="12">
        <v>389</v>
      </c>
      <c r="C402" s="13">
        <f t="shared" si="19"/>
        <v>59292</v>
      </c>
      <c r="D402" s="13" t="str">
        <f>TEXT(Table423[[#This Row],[Payment Date]],"YYYY")</f>
        <v>2062</v>
      </c>
      <c r="E402" s="14">
        <f t="shared" si="20"/>
        <v>977066.85530968173</v>
      </c>
      <c r="F402" s="14">
        <f t="shared" si="18"/>
        <v>250</v>
      </c>
      <c r="G402" s="14">
        <f>Table423[[#This Row],[Monthly Contribution]]+Table423[[#This Row],[Beginning Balance]]</f>
        <v>977316.85530968173</v>
      </c>
      <c r="H402" s="14">
        <f>Table423[[#This Row],[New Balance]]*($E$8/$E$7)</f>
        <v>8144.3071275806806</v>
      </c>
      <c r="I402" s="14">
        <f>Table423[[#This Row],[Beginning Balance]]+Table423[[#This Row],[Monthly Contribution]]+Table423[[#This Row],[Interest Earned]]</f>
        <v>985461.16243726236</v>
      </c>
      <c r="J402" s="14">
        <f>J401+Table423[[#This Row],[Interest Earned]]</f>
        <v>878211.16243726213</v>
      </c>
      <c r="K402" s="30"/>
    </row>
    <row r="403" spans="2:11" x14ac:dyDescent="0.25">
      <c r="B403" s="12">
        <v>390</v>
      </c>
      <c r="C403" s="13">
        <f t="shared" si="19"/>
        <v>59323</v>
      </c>
      <c r="D403" s="13" t="str">
        <f>TEXT(Table423[[#This Row],[Payment Date]],"YYYY")</f>
        <v>2062</v>
      </c>
      <c r="E403" s="14">
        <f t="shared" si="20"/>
        <v>985461.16243726236</v>
      </c>
      <c r="F403" s="14">
        <f t="shared" si="18"/>
        <v>250</v>
      </c>
      <c r="G403" s="14">
        <f>Table423[[#This Row],[Monthly Contribution]]+Table423[[#This Row],[Beginning Balance]]</f>
        <v>985711.16243726236</v>
      </c>
      <c r="H403" s="14">
        <f>Table423[[#This Row],[New Balance]]*($E$8/$E$7)</f>
        <v>8214.259686977186</v>
      </c>
      <c r="I403" s="14">
        <f>Table423[[#This Row],[Beginning Balance]]+Table423[[#This Row],[Monthly Contribution]]+Table423[[#This Row],[Interest Earned]]</f>
        <v>993925.4221242395</v>
      </c>
      <c r="J403" s="14">
        <f>J402+Table423[[#This Row],[Interest Earned]]</f>
        <v>886425.42212423927</v>
      </c>
      <c r="K403" s="30"/>
    </row>
    <row r="404" spans="2:11" x14ac:dyDescent="0.25">
      <c r="B404" s="12">
        <v>391</v>
      </c>
      <c r="C404" s="13">
        <f t="shared" si="19"/>
        <v>59353</v>
      </c>
      <c r="D404" s="13" t="str">
        <f>TEXT(Table423[[#This Row],[Payment Date]],"YYYY")</f>
        <v>2062</v>
      </c>
      <c r="E404" s="14">
        <f t="shared" si="20"/>
        <v>993925.4221242395</v>
      </c>
      <c r="F404" s="14">
        <f t="shared" si="18"/>
        <v>250</v>
      </c>
      <c r="G404" s="14">
        <f>Table423[[#This Row],[Monthly Contribution]]+Table423[[#This Row],[Beginning Balance]]</f>
        <v>994175.4221242395</v>
      </c>
      <c r="H404" s="14">
        <f>Table423[[#This Row],[New Balance]]*($E$8/$E$7)</f>
        <v>8284.7951843686624</v>
      </c>
      <c r="I404" s="14">
        <f>Table423[[#This Row],[Beginning Balance]]+Table423[[#This Row],[Monthly Contribution]]+Table423[[#This Row],[Interest Earned]]</f>
        <v>1002460.2173086081</v>
      </c>
      <c r="J404" s="14">
        <f>J403+Table423[[#This Row],[Interest Earned]]</f>
        <v>894710.21730860788</v>
      </c>
      <c r="K404" s="30"/>
    </row>
    <row r="405" spans="2:11" x14ac:dyDescent="0.25">
      <c r="B405" s="12">
        <v>392</v>
      </c>
      <c r="C405" s="13">
        <f t="shared" si="19"/>
        <v>59384</v>
      </c>
      <c r="D405" s="13" t="str">
        <f>TEXT(Table423[[#This Row],[Payment Date]],"YYYY")</f>
        <v>2062</v>
      </c>
      <c r="E405" s="14">
        <f t="shared" si="20"/>
        <v>1002460.2173086081</v>
      </c>
      <c r="F405" s="14">
        <f t="shared" si="18"/>
        <v>250</v>
      </c>
      <c r="G405" s="14">
        <f>Table423[[#This Row],[Monthly Contribution]]+Table423[[#This Row],[Beginning Balance]]</f>
        <v>1002710.2173086081</v>
      </c>
      <c r="H405" s="14">
        <f>Table423[[#This Row],[New Balance]]*($E$8/$E$7)</f>
        <v>8355.9184775717349</v>
      </c>
      <c r="I405" s="14">
        <f>Table423[[#This Row],[Beginning Balance]]+Table423[[#This Row],[Monthly Contribution]]+Table423[[#This Row],[Interest Earned]]</f>
        <v>1011066.1357861798</v>
      </c>
      <c r="J405" s="14">
        <f>J404+Table423[[#This Row],[Interest Earned]]</f>
        <v>903066.13578617957</v>
      </c>
      <c r="K405" s="30"/>
    </row>
    <row r="406" spans="2:11" x14ac:dyDescent="0.25">
      <c r="B406" s="12">
        <v>393</v>
      </c>
      <c r="C406" s="13">
        <f t="shared" si="19"/>
        <v>59415</v>
      </c>
      <c r="D406" s="13" t="str">
        <f>TEXT(Table423[[#This Row],[Payment Date]],"YYYY")</f>
        <v>2062</v>
      </c>
      <c r="E406" s="14">
        <f t="shared" si="20"/>
        <v>1011066.1357861798</v>
      </c>
      <c r="F406" s="14">
        <f t="shared" si="18"/>
        <v>250</v>
      </c>
      <c r="G406" s="14">
        <f>Table423[[#This Row],[Monthly Contribution]]+Table423[[#This Row],[Beginning Balance]]</f>
        <v>1011316.1357861798</v>
      </c>
      <c r="H406" s="14">
        <f>Table423[[#This Row],[New Balance]]*($E$8/$E$7)</f>
        <v>8427.6344648848317</v>
      </c>
      <c r="I406" s="14">
        <f>Table423[[#This Row],[Beginning Balance]]+Table423[[#This Row],[Monthly Contribution]]+Table423[[#This Row],[Interest Earned]]</f>
        <v>1019743.7702510647</v>
      </c>
      <c r="J406" s="14">
        <f>J405+Table423[[#This Row],[Interest Earned]]</f>
        <v>911493.77025106444</v>
      </c>
      <c r="K406" s="30"/>
    </row>
    <row r="407" spans="2:11" x14ac:dyDescent="0.25">
      <c r="B407" s="12">
        <v>394</v>
      </c>
      <c r="C407" s="13">
        <f t="shared" si="19"/>
        <v>59445</v>
      </c>
      <c r="D407" s="13" t="str">
        <f>TEXT(Table423[[#This Row],[Payment Date]],"YYYY")</f>
        <v>2062</v>
      </c>
      <c r="E407" s="14">
        <f t="shared" si="20"/>
        <v>1019743.7702510647</v>
      </c>
      <c r="F407" s="14">
        <f t="shared" si="18"/>
        <v>250</v>
      </c>
      <c r="G407" s="14">
        <f>Table423[[#This Row],[Monthly Contribution]]+Table423[[#This Row],[Beginning Balance]]</f>
        <v>1019993.7702510647</v>
      </c>
      <c r="H407" s="14">
        <f>Table423[[#This Row],[New Balance]]*($E$8/$E$7)</f>
        <v>8499.948085425538</v>
      </c>
      <c r="I407" s="14">
        <f>Table423[[#This Row],[Beginning Balance]]+Table423[[#This Row],[Monthly Contribution]]+Table423[[#This Row],[Interest Earned]]</f>
        <v>1028493.7183364902</v>
      </c>
      <c r="J407" s="14">
        <f>J406+Table423[[#This Row],[Interest Earned]]</f>
        <v>919993.71833648998</v>
      </c>
      <c r="K407" s="30"/>
    </row>
    <row r="408" spans="2:11" x14ac:dyDescent="0.25">
      <c r="B408" s="12">
        <v>395</v>
      </c>
      <c r="C408" s="13">
        <f t="shared" si="19"/>
        <v>59476</v>
      </c>
      <c r="D408" s="13" t="str">
        <f>TEXT(Table423[[#This Row],[Payment Date]],"YYYY")</f>
        <v>2062</v>
      </c>
      <c r="E408" s="14">
        <f t="shared" si="20"/>
        <v>1028493.7183364902</v>
      </c>
      <c r="F408" s="14">
        <f t="shared" si="18"/>
        <v>250</v>
      </c>
      <c r="G408" s="14">
        <f>Table423[[#This Row],[Monthly Contribution]]+Table423[[#This Row],[Beginning Balance]]</f>
        <v>1028743.7183364902</v>
      </c>
      <c r="H408" s="14">
        <f>Table423[[#This Row],[New Balance]]*($E$8/$E$7)</f>
        <v>8572.8643194707511</v>
      </c>
      <c r="I408" s="14">
        <f>Table423[[#This Row],[Beginning Balance]]+Table423[[#This Row],[Monthly Contribution]]+Table423[[#This Row],[Interest Earned]]</f>
        <v>1037316.5826559609</v>
      </c>
      <c r="J408" s="14">
        <f>J407+Table423[[#This Row],[Interest Earned]]</f>
        <v>928566.58265596069</v>
      </c>
      <c r="K408" s="30"/>
    </row>
    <row r="409" spans="2:11" x14ac:dyDescent="0.25">
      <c r="B409" s="12">
        <v>396</v>
      </c>
      <c r="C409" s="13">
        <f t="shared" si="19"/>
        <v>59506</v>
      </c>
      <c r="D409" s="13" t="str">
        <f>TEXT(Table423[[#This Row],[Payment Date]],"YYYY")</f>
        <v>2062</v>
      </c>
      <c r="E409" s="14">
        <f t="shared" si="20"/>
        <v>1037316.5826559609</v>
      </c>
      <c r="F409" s="14">
        <f t="shared" si="18"/>
        <v>250</v>
      </c>
      <c r="G409" s="14">
        <f>Table423[[#This Row],[Monthly Contribution]]+Table423[[#This Row],[Beginning Balance]]</f>
        <v>1037566.5826559609</v>
      </c>
      <c r="H409" s="14">
        <f>Table423[[#This Row],[New Balance]]*($E$8/$E$7)</f>
        <v>8646.388188799674</v>
      </c>
      <c r="I409" s="14">
        <f>Table423[[#This Row],[Beginning Balance]]+Table423[[#This Row],[Monthly Contribution]]+Table423[[#This Row],[Interest Earned]]</f>
        <v>1046212.9708447607</v>
      </c>
      <c r="J409" s="14">
        <f>J408+Table423[[#This Row],[Interest Earned]]</f>
        <v>937212.97084476042</v>
      </c>
      <c r="K409" s="30">
        <f>Table423[[#This Row],[Ending Balance]]</f>
        <v>1046212.9708447607</v>
      </c>
    </row>
    <row r="410" spans="2:11" x14ac:dyDescent="0.25">
      <c r="B410" s="12">
        <v>397</v>
      </c>
      <c r="C410" s="13">
        <f t="shared" si="19"/>
        <v>59537</v>
      </c>
      <c r="D410" s="13" t="str">
        <f>TEXT(Table423[[#This Row],[Payment Date]],"YYYY")</f>
        <v>2063</v>
      </c>
      <c r="E410" s="14">
        <f t="shared" si="20"/>
        <v>1046212.9708447607</v>
      </c>
      <c r="F410" s="14">
        <f t="shared" si="18"/>
        <v>250</v>
      </c>
      <c r="G410" s="14">
        <f>Table423[[#This Row],[Monthly Contribution]]+Table423[[#This Row],[Beginning Balance]]</f>
        <v>1046462.9708447607</v>
      </c>
      <c r="H410" s="14">
        <f>Table423[[#This Row],[New Balance]]*($E$8/$E$7)</f>
        <v>8720.5247570396714</v>
      </c>
      <c r="I410" s="14">
        <f>Table423[[#This Row],[Beginning Balance]]+Table423[[#This Row],[Monthly Contribution]]+Table423[[#This Row],[Interest Earned]]</f>
        <v>1055183.4956018003</v>
      </c>
      <c r="J410" s="14">
        <f>J409+Table423[[#This Row],[Interest Earned]]</f>
        <v>945933.49560180004</v>
      </c>
      <c r="K410" s="30"/>
    </row>
    <row r="411" spans="2:11" x14ac:dyDescent="0.25">
      <c r="B411" s="12">
        <v>398</v>
      </c>
      <c r="C411" s="13">
        <f t="shared" si="19"/>
        <v>59568</v>
      </c>
      <c r="D411" s="13" t="str">
        <f>TEXT(Table423[[#This Row],[Payment Date]],"YYYY")</f>
        <v>2063</v>
      </c>
      <c r="E411" s="14">
        <f t="shared" si="20"/>
        <v>1055183.4956018003</v>
      </c>
      <c r="F411" s="14">
        <f t="shared" si="18"/>
        <v>250</v>
      </c>
      <c r="G411" s="14">
        <f>Table423[[#This Row],[Monthly Contribution]]+Table423[[#This Row],[Beginning Balance]]</f>
        <v>1055433.4956018003</v>
      </c>
      <c r="H411" s="14">
        <f>Table423[[#This Row],[New Balance]]*($E$8/$E$7)</f>
        <v>8795.279130015002</v>
      </c>
      <c r="I411" s="14">
        <f>Table423[[#This Row],[Beginning Balance]]+Table423[[#This Row],[Monthly Contribution]]+Table423[[#This Row],[Interest Earned]]</f>
        <v>1064228.7747318153</v>
      </c>
      <c r="J411" s="14">
        <f>J410+Table423[[#This Row],[Interest Earned]]</f>
        <v>954728.77473181509</v>
      </c>
      <c r="K411" s="30"/>
    </row>
    <row r="412" spans="2:11" x14ac:dyDescent="0.25">
      <c r="B412" s="12">
        <v>399</v>
      </c>
      <c r="C412" s="13">
        <f t="shared" si="19"/>
        <v>59596</v>
      </c>
      <c r="D412" s="13" t="str">
        <f>TEXT(Table423[[#This Row],[Payment Date]],"YYYY")</f>
        <v>2063</v>
      </c>
      <c r="E412" s="14">
        <f t="shared" si="20"/>
        <v>1064228.7747318153</v>
      </c>
      <c r="F412" s="14">
        <f t="shared" si="18"/>
        <v>250</v>
      </c>
      <c r="G412" s="14">
        <f>Table423[[#This Row],[Monthly Contribution]]+Table423[[#This Row],[Beginning Balance]]</f>
        <v>1064478.7747318153</v>
      </c>
      <c r="H412" s="14">
        <f>Table423[[#This Row],[New Balance]]*($E$8/$E$7)</f>
        <v>8870.6564560984607</v>
      </c>
      <c r="I412" s="14">
        <f>Table423[[#This Row],[Beginning Balance]]+Table423[[#This Row],[Monthly Contribution]]+Table423[[#This Row],[Interest Earned]]</f>
        <v>1073349.4311879138</v>
      </c>
      <c r="J412" s="14">
        <f>J411+Table423[[#This Row],[Interest Earned]]</f>
        <v>963599.43118791352</v>
      </c>
      <c r="K412" s="30"/>
    </row>
    <row r="413" spans="2:11" x14ac:dyDescent="0.25">
      <c r="B413" s="12">
        <v>400</v>
      </c>
      <c r="C413" s="13">
        <f t="shared" si="19"/>
        <v>59627</v>
      </c>
      <c r="D413" s="13" t="str">
        <f>TEXT(Table423[[#This Row],[Payment Date]],"YYYY")</f>
        <v>2063</v>
      </c>
      <c r="E413" s="14">
        <f t="shared" si="20"/>
        <v>1073349.4311879138</v>
      </c>
      <c r="F413" s="14">
        <f t="shared" si="18"/>
        <v>250</v>
      </c>
      <c r="G413" s="14">
        <f>Table423[[#This Row],[Monthly Contribution]]+Table423[[#This Row],[Beginning Balance]]</f>
        <v>1073599.4311879138</v>
      </c>
      <c r="H413" s="14">
        <f>Table423[[#This Row],[New Balance]]*($E$8/$E$7)</f>
        <v>8946.6619265659483</v>
      </c>
      <c r="I413" s="14">
        <f>Table423[[#This Row],[Beginning Balance]]+Table423[[#This Row],[Monthly Contribution]]+Table423[[#This Row],[Interest Earned]]</f>
        <v>1082546.0931144797</v>
      </c>
      <c r="J413" s="14">
        <f>J412+Table423[[#This Row],[Interest Earned]]</f>
        <v>972546.09311447944</v>
      </c>
      <c r="K413" s="30"/>
    </row>
    <row r="414" spans="2:11" x14ac:dyDescent="0.25">
      <c r="B414" s="12">
        <v>401</v>
      </c>
      <c r="C414" s="13">
        <f t="shared" si="19"/>
        <v>59657</v>
      </c>
      <c r="D414" s="13" t="str">
        <f>TEXT(Table423[[#This Row],[Payment Date]],"YYYY")</f>
        <v>2063</v>
      </c>
      <c r="E414" s="14">
        <f t="shared" si="20"/>
        <v>1082546.0931144797</v>
      </c>
      <c r="F414" s="14">
        <f t="shared" si="18"/>
        <v>250</v>
      </c>
      <c r="G414" s="14">
        <f>Table423[[#This Row],[Monthly Contribution]]+Table423[[#This Row],[Beginning Balance]]</f>
        <v>1082796.0931144797</v>
      </c>
      <c r="H414" s="14">
        <f>Table423[[#This Row],[New Balance]]*($E$8/$E$7)</f>
        <v>9023.3007759539978</v>
      </c>
      <c r="I414" s="14">
        <f>Table423[[#This Row],[Beginning Balance]]+Table423[[#This Row],[Monthly Contribution]]+Table423[[#This Row],[Interest Earned]]</f>
        <v>1091819.3938904337</v>
      </c>
      <c r="J414" s="14">
        <f>J413+Table423[[#This Row],[Interest Earned]]</f>
        <v>981569.39389043348</v>
      </c>
      <c r="K414" s="30"/>
    </row>
    <row r="415" spans="2:11" x14ac:dyDescent="0.25">
      <c r="B415" s="12">
        <v>402</v>
      </c>
      <c r="C415" s="13">
        <f t="shared" si="19"/>
        <v>59688</v>
      </c>
      <c r="D415" s="13" t="str">
        <f>TEXT(Table423[[#This Row],[Payment Date]],"YYYY")</f>
        <v>2063</v>
      </c>
      <c r="E415" s="14">
        <f t="shared" si="20"/>
        <v>1091819.3938904337</v>
      </c>
      <c r="F415" s="14">
        <f t="shared" si="18"/>
        <v>250</v>
      </c>
      <c r="G415" s="14">
        <f>Table423[[#This Row],[Monthly Contribution]]+Table423[[#This Row],[Beginning Balance]]</f>
        <v>1092069.3938904337</v>
      </c>
      <c r="H415" s="14">
        <f>Table423[[#This Row],[New Balance]]*($E$8/$E$7)</f>
        <v>9100.5782824202815</v>
      </c>
      <c r="I415" s="14">
        <f>Table423[[#This Row],[Beginning Balance]]+Table423[[#This Row],[Monthly Contribution]]+Table423[[#This Row],[Interest Earned]]</f>
        <v>1101169.972172854</v>
      </c>
      <c r="J415" s="14">
        <f>J414+Table423[[#This Row],[Interest Earned]]</f>
        <v>990669.97217285377</v>
      </c>
      <c r="K415" s="30"/>
    </row>
    <row r="416" spans="2:11" x14ac:dyDescent="0.25">
      <c r="B416" s="12">
        <v>403</v>
      </c>
      <c r="C416" s="13">
        <f t="shared" si="19"/>
        <v>59718</v>
      </c>
      <c r="D416" s="13" t="str">
        <f>TEXT(Table423[[#This Row],[Payment Date]],"YYYY")</f>
        <v>2063</v>
      </c>
      <c r="E416" s="14">
        <f t="shared" si="20"/>
        <v>1101169.972172854</v>
      </c>
      <c r="F416" s="14">
        <f t="shared" si="18"/>
        <v>250</v>
      </c>
      <c r="G416" s="14">
        <f>Table423[[#This Row],[Monthly Contribution]]+Table423[[#This Row],[Beginning Balance]]</f>
        <v>1101419.972172854</v>
      </c>
      <c r="H416" s="14">
        <f>Table423[[#This Row],[New Balance]]*($E$8/$E$7)</f>
        <v>9178.4997681071163</v>
      </c>
      <c r="I416" s="14">
        <f>Table423[[#This Row],[Beginning Balance]]+Table423[[#This Row],[Monthly Contribution]]+Table423[[#This Row],[Interest Earned]]</f>
        <v>1110598.4719409612</v>
      </c>
      <c r="J416" s="14">
        <f>J415+Table423[[#This Row],[Interest Earned]]</f>
        <v>999848.47194096085</v>
      </c>
      <c r="K416" s="30"/>
    </row>
    <row r="417" spans="2:11" x14ac:dyDescent="0.25">
      <c r="B417" s="12">
        <v>404</v>
      </c>
      <c r="C417" s="13">
        <f t="shared" si="19"/>
        <v>59749</v>
      </c>
      <c r="D417" s="13" t="str">
        <f>TEXT(Table423[[#This Row],[Payment Date]],"YYYY")</f>
        <v>2063</v>
      </c>
      <c r="E417" s="14">
        <f t="shared" si="20"/>
        <v>1110598.4719409612</v>
      </c>
      <c r="F417" s="14">
        <f t="shared" si="18"/>
        <v>250</v>
      </c>
      <c r="G417" s="14">
        <f>Table423[[#This Row],[Monthly Contribution]]+Table423[[#This Row],[Beginning Balance]]</f>
        <v>1110848.4719409612</v>
      </c>
      <c r="H417" s="14">
        <f>Table423[[#This Row],[New Balance]]*($E$8/$E$7)</f>
        <v>9257.0705995080098</v>
      </c>
      <c r="I417" s="14">
        <f>Table423[[#This Row],[Beginning Balance]]+Table423[[#This Row],[Monthly Contribution]]+Table423[[#This Row],[Interest Earned]]</f>
        <v>1120105.5425404692</v>
      </c>
      <c r="J417" s="14">
        <f>J416+Table423[[#This Row],[Interest Earned]]</f>
        <v>1009105.5425404689</v>
      </c>
      <c r="K417" s="30"/>
    </row>
    <row r="418" spans="2:11" x14ac:dyDescent="0.25">
      <c r="B418" s="12">
        <v>405</v>
      </c>
      <c r="C418" s="13">
        <f t="shared" si="19"/>
        <v>59780</v>
      </c>
      <c r="D418" s="13" t="str">
        <f>TEXT(Table423[[#This Row],[Payment Date]],"YYYY")</f>
        <v>2063</v>
      </c>
      <c r="E418" s="14">
        <f t="shared" si="20"/>
        <v>1120105.5425404692</v>
      </c>
      <c r="F418" s="14">
        <f t="shared" si="18"/>
        <v>250</v>
      </c>
      <c r="G418" s="14">
        <f>Table423[[#This Row],[Monthly Contribution]]+Table423[[#This Row],[Beginning Balance]]</f>
        <v>1120355.5425404692</v>
      </c>
      <c r="H418" s="14">
        <f>Table423[[#This Row],[New Balance]]*($E$8/$E$7)</f>
        <v>9336.2961878372425</v>
      </c>
      <c r="I418" s="14">
        <f>Table423[[#This Row],[Beginning Balance]]+Table423[[#This Row],[Monthly Contribution]]+Table423[[#This Row],[Interest Earned]]</f>
        <v>1129691.8387283063</v>
      </c>
      <c r="J418" s="14">
        <f>J417+Table423[[#This Row],[Interest Earned]]</f>
        <v>1018441.8387283061</v>
      </c>
      <c r="K418" s="30"/>
    </row>
    <row r="419" spans="2:11" x14ac:dyDescent="0.25">
      <c r="B419" s="12">
        <v>406</v>
      </c>
      <c r="C419" s="13">
        <f t="shared" si="19"/>
        <v>59810</v>
      </c>
      <c r="D419" s="13" t="str">
        <f>TEXT(Table423[[#This Row],[Payment Date]],"YYYY")</f>
        <v>2063</v>
      </c>
      <c r="E419" s="14">
        <f t="shared" si="20"/>
        <v>1129691.8387283063</v>
      </c>
      <c r="F419" s="14">
        <f t="shared" si="18"/>
        <v>250</v>
      </c>
      <c r="G419" s="14">
        <f>Table423[[#This Row],[Monthly Contribution]]+Table423[[#This Row],[Beginning Balance]]</f>
        <v>1129941.8387283063</v>
      </c>
      <c r="H419" s="14">
        <f>Table423[[#This Row],[New Balance]]*($E$8/$E$7)</f>
        <v>9416.1819894025521</v>
      </c>
      <c r="I419" s="14">
        <f>Table423[[#This Row],[Beginning Balance]]+Table423[[#This Row],[Monthly Contribution]]+Table423[[#This Row],[Interest Earned]]</f>
        <v>1139358.0207177089</v>
      </c>
      <c r="J419" s="14">
        <f>J418+Table423[[#This Row],[Interest Earned]]</f>
        <v>1027858.0207177086</v>
      </c>
      <c r="K419" s="30"/>
    </row>
    <row r="420" spans="2:11" x14ac:dyDescent="0.25">
      <c r="B420" s="12">
        <v>407</v>
      </c>
      <c r="C420" s="13">
        <f t="shared" si="19"/>
        <v>59841</v>
      </c>
      <c r="D420" s="13" t="str">
        <f>TEXT(Table423[[#This Row],[Payment Date]],"YYYY")</f>
        <v>2063</v>
      </c>
      <c r="E420" s="14">
        <f t="shared" si="20"/>
        <v>1139358.0207177089</v>
      </c>
      <c r="F420" s="14">
        <f t="shared" si="18"/>
        <v>250</v>
      </c>
      <c r="G420" s="14">
        <f>Table423[[#This Row],[Monthly Contribution]]+Table423[[#This Row],[Beginning Balance]]</f>
        <v>1139608.0207177089</v>
      </c>
      <c r="H420" s="14">
        <f>Table423[[#This Row],[New Balance]]*($E$8/$E$7)</f>
        <v>9496.7335059809066</v>
      </c>
      <c r="I420" s="14">
        <f>Table423[[#This Row],[Beginning Balance]]+Table423[[#This Row],[Monthly Contribution]]+Table423[[#This Row],[Interest Earned]]</f>
        <v>1149104.7542236897</v>
      </c>
      <c r="J420" s="14">
        <f>J419+Table423[[#This Row],[Interest Earned]]</f>
        <v>1037354.7542236896</v>
      </c>
      <c r="K420" s="30"/>
    </row>
    <row r="421" spans="2:11" x14ac:dyDescent="0.25">
      <c r="B421" s="12">
        <v>408</v>
      </c>
      <c r="C421" s="13">
        <f t="shared" si="19"/>
        <v>59871</v>
      </c>
      <c r="D421" s="13" t="str">
        <f>TEXT(Table423[[#This Row],[Payment Date]],"YYYY")</f>
        <v>2063</v>
      </c>
      <c r="E421" s="14">
        <f t="shared" si="20"/>
        <v>1149104.7542236897</v>
      </c>
      <c r="F421" s="14">
        <f t="shared" si="18"/>
        <v>250</v>
      </c>
      <c r="G421" s="14">
        <f>Table423[[#This Row],[Monthly Contribution]]+Table423[[#This Row],[Beginning Balance]]</f>
        <v>1149354.7542236897</v>
      </c>
      <c r="H421" s="14">
        <f>Table423[[#This Row],[New Balance]]*($E$8/$E$7)</f>
        <v>9577.9562851974133</v>
      </c>
      <c r="I421" s="14">
        <f>Table423[[#This Row],[Beginning Balance]]+Table423[[#This Row],[Monthly Contribution]]+Table423[[#This Row],[Interest Earned]]</f>
        <v>1158932.7105088872</v>
      </c>
      <c r="J421" s="14">
        <f>J420+Table423[[#This Row],[Interest Earned]]</f>
        <v>1046932.710508887</v>
      </c>
      <c r="K421" s="30">
        <f>Table423[[#This Row],[Ending Balance]]</f>
        <v>1158932.7105088872</v>
      </c>
    </row>
    <row r="422" spans="2:11" x14ac:dyDescent="0.25">
      <c r="B422" s="12">
        <v>409</v>
      </c>
      <c r="C422" s="13">
        <f t="shared" si="19"/>
        <v>59902</v>
      </c>
      <c r="D422" s="13" t="str">
        <f>TEXT(Table423[[#This Row],[Payment Date]],"YYYY")</f>
        <v>2064</v>
      </c>
      <c r="E422" s="14">
        <f t="shared" si="20"/>
        <v>1158932.7105088872</v>
      </c>
      <c r="F422" s="14">
        <f t="shared" si="18"/>
        <v>250</v>
      </c>
      <c r="G422" s="14">
        <f>Table423[[#This Row],[Monthly Contribution]]+Table423[[#This Row],[Beginning Balance]]</f>
        <v>1159182.7105088872</v>
      </c>
      <c r="H422" s="14">
        <f>Table423[[#This Row],[New Balance]]*($E$8/$E$7)</f>
        <v>9659.8559209073937</v>
      </c>
      <c r="I422" s="14">
        <f>Table423[[#This Row],[Beginning Balance]]+Table423[[#This Row],[Monthly Contribution]]+Table423[[#This Row],[Interest Earned]]</f>
        <v>1168842.5664297945</v>
      </c>
      <c r="J422" s="14">
        <f>J421+Table423[[#This Row],[Interest Earned]]</f>
        <v>1056592.5664297943</v>
      </c>
      <c r="K422" s="30"/>
    </row>
    <row r="423" spans="2:11" x14ac:dyDescent="0.25">
      <c r="B423" s="12">
        <v>410</v>
      </c>
      <c r="C423" s="13">
        <f t="shared" si="19"/>
        <v>59933</v>
      </c>
      <c r="D423" s="13" t="str">
        <f>TEXT(Table423[[#This Row],[Payment Date]],"YYYY")</f>
        <v>2064</v>
      </c>
      <c r="E423" s="14">
        <f t="shared" si="20"/>
        <v>1168842.5664297945</v>
      </c>
      <c r="F423" s="14">
        <f t="shared" si="18"/>
        <v>250</v>
      </c>
      <c r="G423" s="14">
        <f>Table423[[#This Row],[Monthly Contribution]]+Table423[[#This Row],[Beginning Balance]]</f>
        <v>1169092.5664297945</v>
      </c>
      <c r="H423" s="14">
        <f>Table423[[#This Row],[New Balance]]*($E$8/$E$7)</f>
        <v>9742.4380535816217</v>
      </c>
      <c r="I423" s="14">
        <f>Table423[[#This Row],[Beginning Balance]]+Table423[[#This Row],[Monthly Contribution]]+Table423[[#This Row],[Interest Earned]]</f>
        <v>1178835.0044833762</v>
      </c>
      <c r="J423" s="14">
        <f>J422+Table423[[#This Row],[Interest Earned]]</f>
        <v>1066335.0044833759</v>
      </c>
      <c r="K423" s="30"/>
    </row>
    <row r="424" spans="2:11" x14ac:dyDescent="0.25">
      <c r="B424" s="12">
        <v>411</v>
      </c>
      <c r="C424" s="13">
        <f t="shared" si="19"/>
        <v>59962</v>
      </c>
      <c r="D424" s="13" t="str">
        <f>TEXT(Table423[[#This Row],[Payment Date]],"YYYY")</f>
        <v>2064</v>
      </c>
      <c r="E424" s="14">
        <f t="shared" si="20"/>
        <v>1178835.0044833762</v>
      </c>
      <c r="F424" s="14">
        <f t="shared" si="18"/>
        <v>250</v>
      </c>
      <c r="G424" s="14">
        <f>Table423[[#This Row],[Monthly Contribution]]+Table423[[#This Row],[Beginning Balance]]</f>
        <v>1179085.0044833762</v>
      </c>
      <c r="H424" s="14">
        <f>Table423[[#This Row],[New Balance]]*($E$8/$E$7)</f>
        <v>9825.7083706948015</v>
      </c>
      <c r="I424" s="14">
        <f>Table423[[#This Row],[Beginning Balance]]+Table423[[#This Row],[Monthly Contribution]]+Table423[[#This Row],[Interest Earned]]</f>
        <v>1188910.7128540711</v>
      </c>
      <c r="J424" s="14">
        <f>J423+Table423[[#This Row],[Interest Earned]]</f>
        <v>1076160.7128540708</v>
      </c>
      <c r="K424" s="30"/>
    </row>
    <row r="425" spans="2:11" x14ac:dyDescent="0.25">
      <c r="B425" s="12">
        <v>412</v>
      </c>
      <c r="C425" s="13">
        <f t="shared" si="19"/>
        <v>59993</v>
      </c>
      <c r="D425" s="13" t="str">
        <f>TEXT(Table423[[#This Row],[Payment Date]],"YYYY")</f>
        <v>2064</v>
      </c>
      <c r="E425" s="14">
        <f t="shared" si="20"/>
        <v>1188910.7128540711</v>
      </c>
      <c r="F425" s="14">
        <f t="shared" si="18"/>
        <v>250</v>
      </c>
      <c r="G425" s="14">
        <f>Table423[[#This Row],[Monthly Contribution]]+Table423[[#This Row],[Beginning Balance]]</f>
        <v>1189160.7128540711</v>
      </c>
      <c r="H425" s="14">
        <f>Table423[[#This Row],[New Balance]]*($E$8/$E$7)</f>
        <v>9909.6726071172579</v>
      </c>
      <c r="I425" s="14">
        <f>Table423[[#This Row],[Beginning Balance]]+Table423[[#This Row],[Monthly Contribution]]+Table423[[#This Row],[Interest Earned]]</f>
        <v>1199070.3854611884</v>
      </c>
      <c r="J425" s="14">
        <f>J424+Table423[[#This Row],[Interest Earned]]</f>
        <v>1086070.3854611882</v>
      </c>
      <c r="K425" s="30"/>
    </row>
    <row r="426" spans="2:11" x14ac:dyDescent="0.25">
      <c r="B426" s="12">
        <v>413</v>
      </c>
      <c r="C426" s="13">
        <f t="shared" si="19"/>
        <v>60023</v>
      </c>
      <c r="D426" s="13" t="str">
        <f>TEXT(Table423[[#This Row],[Payment Date]],"YYYY")</f>
        <v>2064</v>
      </c>
      <c r="E426" s="14">
        <f t="shared" si="20"/>
        <v>1199070.3854611884</v>
      </c>
      <c r="F426" s="14">
        <f t="shared" si="18"/>
        <v>250</v>
      </c>
      <c r="G426" s="14">
        <f>Table423[[#This Row],[Monthly Contribution]]+Table423[[#This Row],[Beginning Balance]]</f>
        <v>1199320.3854611884</v>
      </c>
      <c r="H426" s="14">
        <f>Table423[[#This Row],[New Balance]]*($E$8/$E$7)</f>
        <v>9994.3365455099029</v>
      </c>
      <c r="I426" s="14">
        <f>Table423[[#This Row],[Beginning Balance]]+Table423[[#This Row],[Monthly Contribution]]+Table423[[#This Row],[Interest Earned]]</f>
        <v>1209314.7220066984</v>
      </c>
      <c r="J426" s="14">
        <f>J425+Table423[[#This Row],[Interest Earned]]</f>
        <v>1096064.7220066981</v>
      </c>
      <c r="K426" s="30"/>
    </row>
    <row r="427" spans="2:11" x14ac:dyDescent="0.25">
      <c r="B427" s="12">
        <v>414</v>
      </c>
      <c r="C427" s="13">
        <f t="shared" si="19"/>
        <v>60054</v>
      </c>
      <c r="D427" s="13" t="str">
        <f>TEXT(Table423[[#This Row],[Payment Date]],"YYYY")</f>
        <v>2064</v>
      </c>
      <c r="E427" s="14">
        <f t="shared" si="20"/>
        <v>1209314.7220066984</v>
      </c>
      <c r="F427" s="14">
        <f t="shared" si="18"/>
        <v>250</v>
      </c>
      <c r="G427" s="14">
        <f>Table423[[#This Row],[Monthly Contribution]]+Table423[[#This Row],[Beginning Balance]]</f>
        <v>1209564.7220066984</v>
      </c>
      <c r="H427" s="14">
        <f>Table423[[#This Row],[New Balance]]*($E$8/$E$7)</f>
        <v>10079.706016722486</v>
      </c>
      <c r="I427" s="14">
        <f>Table423[[#This Row],[Beginning Balance]]+Table423[[#This Row],[Monthly Contribution]]+Table423[[#This Row],[Interest Earned]]</f>
        <v>1219644.428023421</v>
      </c>
      <c r="J427" s="14">
        <f>J426+Table423[[#This Row],[Interest Earned]]</f>
        <v>1106144.4280234207</v>
      </c>
      <c r="K427" s="30"/>
    </row>
    <row r="428" spans="2:11" x14ac:dyDescent="0.25">
      <c r="B428" s="12">
        <v>415</v>
      </c>
      <c r="C428" s="13">
        <f t="shared" si="19"/>
        <v>60084</v>
      </c>
      <c r="D428" s="13" t="str">
        <f>TEXT(Table423[[#This Row],[Payment Date]],"YYYY")</f>
        <v>2064</v>
      </c>
      <c r="E428" s="14">
        <f t="shared" si="20"/>
        <v>1219644.428023421</v>
      </c>
      <c r="F428" s="14">
        <f t="shared" si="18"/>
        <v>250</v>
      </c>
      <c r="G428" s="14">
        <f>Table423[[#This Row],[Monthly Contribution]]+Table423[[#This Row],[Beginning Balance]]</f>
        <v>1219894.428023421</v>
      </c>
      <c r="H428" s="14">
        <f>Table423[[#This Row],[New Balance]]*($E$8/$E$7)</f>
        <v>10165.786900195175</v>
      </c>
      <c r="I428" s="14">
        <f>Table423[[#This Row],[Beginning Balance]]+Table423[[#This Row],[Monthly Contribution]]+Table423[[#This Row],[Interest Earned]]</f>
        <v>1230060.214923616</v>
      </c>
      <c r="J428" s="14">
        <f>J427+Table423[[#This Row],[Interest Earned]]</f>
        <v>1116310.2149236158</v>
      </c>
      <c r="K428" s="30"/>
    </row>
    <row r="429" spans="2:11" x14ac:dyDescent="0.25">
      <c r="B429" s="12">
        <v>416</v>
      </c>
      <c r="C429" s="13">
        <f t="shared" si="19"/>
        <v>60115</v>
      </c>
      <c r="D429" s="13" t="str">
        <f>TEXT(Table423[[#This Row],[Payment Date]],"YYYY")</f>
        <v>2064</v>
      </c>
      <c r="E429" s="14">
        <f t="shared" si="20"/>
        <v>1230060.214923616</v>
      </c>
      <c r="F429" s="14">
        <f t="shared" si="18"/>
        <v>250</v>
      </c>
      <c r="G429" s="14">
        <f>Table423[[#This Row],[Monthly Contribution]]+Table423[[#This Row],[Beginning Balance]]</f>
        <v>1230310.214923616</v>
      </c>
      <c r="H429" s="14">
        <f>Table423[[#This Row],[New Balance]]*($E$8/$E$7)</f>
        <v>10252.585124363466</v>
      </c>
      <c r="I429" s="14">
        <f>Table423[[#This Row],[Beginning Balance]]+Table423[[#This Row],[Monthly Contribution]]+Table423[[#This Row],[Interest Earned]]</f>
        <v>1240562.8000479795</v>
      </c>
      <c r="J429" s="14">
        <f>J428+Table423[[#This Row],[Interest Earned]]</f>
        <v>1126562.8000479792</v>
      </c>
      <c r="K429" s="30"/>
    </row>
    <row r="430" spans="2:11" x14ac:dyDescent="0.25">
      <c r="B430" s="12">
        <v>417</v>
      </c>
      <c r="C430" s="13">
        <f t="shared" si="19"/>
        <v>60146</v>
      </c>
      <c r="D430" s="13" t="str">
        <f>TEXT(Table423[[#This Row],[Payment Date]],"YYYY")</f>
        <v>2064</v>
      </c>
      <c r="E430" s="14">
        <f t="shared" si="20"/>
        <v>1240562.8000479795</v>
      </c>
      <c r="F430" s="14">
        <f t="shared" si="18"/>
        <v>250</v>
      </c>
      <c r="G430" s="14">
        <f>Table423[[#This Row],[Monthly Contribution]]+Table423[[#This Row],[Beginning Balance]]</f>
        <v>1240812.8000479795</v>
      </c>
      <c r="H430" s="14">
        <f>Table423[[#This Row],[New Balance]]*($E$8/$E$7)</f>
        <v>10340.106667066495</v>
      </c>
      <c r="I430" s="14">
        <f>Table423[[#This Row],[Beginning Balance]]+Table423[[#This Row],[Monthly Contribution]]+Table423[[#This Row],[Interest Earned]]</f>
        <v>1251152.9067150459</v>
      </c>
      <c r="J430" s="14">
        <f>J429+Table423[[#This Row],[Interest Earned]]</f>
        <v>1136902.9067150457</v>
      </c>
      <c r="K430" s="30"/>
    </row>
    <row r="431" spans="2:11" x14ac:dyDescent="0.25">
      <c r="B431" s="12">
        <v>418</v>
      </c>
      <c r="C431" s="13">
        <f t="shared" si="19"/>
        <v>60176</v>
      </c>
      <c r="D431" s="13" t="str">
        <f>TEXT(Table423[[#This Row],[Payment Date]],"YYYY")</f>
        <v>2064</v>
      </c>
      <c r="E431" s="14">
        <f t="shared" si="20"/>
        <v>1251152.9067150459</v>
      </c>
      <c r="F431" s="14">
        <f t="shared" si="18"/>
        <v>250</v>
      </c>
      <c r="G431" s="14">
        <f>Table423[[#This Row],[Monthly Contribution]]+Table423[[#This Row],[Beginning Balance]]</f>
        <v>1251402.9067150459</v>
      </c>
      <c r="H431" s="14">
        <f>Table423[[#This Row],[New Balance]]*($E$8/$E$7)</f>
        <v>10428.357555958715</v>
      </c>
      <c r="I431" s="14">
        <f>Table423[[#This Row],[Beginning Balance]]+Table423[[#This Row],[Monthly Contribution]]+Table423[[#This Row],[Interest Earned]]</f>
        <v>1261831.2642710046</v>
      </c>
      <c r="J431" s="14">
        <f>J430+Table423[[#This Row],[Interest Earned]]</f>
        <v>1147331.2642710044</v>
      </c>
      <c r="K431" s="30"/>
    </row>
    <row r="432" spans="2:11" x14ac:dyDescent="0.25">
      <c r="B432" s="12">
        <v>419</v>
      </c>
      <c r="C432" s="13">
        <f t="shared" si="19"/>
        <v>60207</v>
      </c>
      <c r="D432" s="13" t="str">
        <f>TEXT(Table423[[#This Row],[Payment Date]],"YYYY")</f>
        <v>2064</v>
      </c>
      <c r="E432" s="14">
        <f t="shared" si="20"/>
        <v>1261831.2642710046</v>
      </c>
      <c r="F432" s="14">
        <f t="shared" si="18"/>
        <v>250</v>
      </c>
      <c r="G432" s="14">
        <f>Table423[[#This Row],[Monthly Contribution]]+Table423[[#This Row],[Beginning Balance]]</f>
        <v>1262081.2642710046</v>
      </c>
      <c r="H432" s="14">
        <f>Table423[[#This Row],[New Balance]]*($E$8/$E$7)</f>
        <v>10517.343868925038</v>
      </c>
      <c r="I432" s="14">
        <f>Table423[[#This Row],[Beginning Balance]]+Table423[[#This Row],[Monthly Contribution]]+Table423[[#This Row],[Interest Earned]]</f>
        <v>1272598.6081399296</v>
      </c>
      <c r="J432" s="14">
        <f>J431+Table423[[#This Row],[Interest Earned]]</f>
        <v>1157848.6081399294</v>
      </c>
      <c r="K432" s="30"/>
    </row>
    <row r="433" spans="2:11" x14ac:dyDescent="0.25">
      <c r="B433" s="12">
        <v>420</v>
      </c>
      <c r="C433" s="13">
        <f t="shared" si="19"/>
        <v>60237</v>
      </c>
      <c r="D433" s="13" t="str">
        <f>TEXT(Table423[[#This Row],[Payment Date]],"YYYY")</f>
        <v>2064</v>
      </c>
      <c r="E433" s="14">
        <f t="shared" si="20"/>
        <v>1272598.6081399296</v>
      </c>
      <c r="F433" s="14">
        <f t="shared" si="18"/>
        <v>250</v>
      </c>
      <c r="G433" s="14">
        <f>Table423[[#This Row],[Monthly Contribution]]+Table423[[#This Row],[Beginning Balance]]</f>
        <v>1272848.6081399296</v>
      </c>
      <c r="H433" s="14">
        <f>Table423[[#This Row],[New Balance]]*($E$8/$E$7)</f>
        <v>10607.071734499414</v>
      </c>
      <c r="I433" s="14">
        <f>Table423[[#This Row],[Beginning Balance]]+Table423[[#This Row],[Monthly Contribution]]+Table423[[#This Row],[Interest Earned]]</f>
        <v>1283455.679874429</v>
      </c>
      <c r="J433" s="14">
        <f>J432+Table423[[#This Row],[Interest Earned]]</f>
        <v>1168455.6798744288</v>
      </c>
      <c r="K433" s="30">
        <f>Table423[[#This Row],[Ending Balance]]</f>
        <v>1283455.679874429</v>
      </c>
    </row>
    <row r="435" spans="2:11" ht="15.75" x14ac:dyDescent="0.25">
      <c r="B435" s="18" t="s">
        <v>7</v>
      </c>
      <c r="C435" s="23" t="s">
        <v>3</v>
      </c>
      <c r="D435" s="23"/>
      <c r="E435" s="24">
        <f>E433</f>
        <v>1272598.6081399296</v>
      </c>
      <c r="F435" s="24">
        <f>SUM(F14:F434)</f>
        <v>105000</v>
      </c>
      <c r="G435" s="24">
        <f>G433</f>
        <v>1272848.6081399296</v>
      </c>
      <c r="H435" s="24">
        <f>SUM(H14:H434)</f>
        <v>1168455.6798744288</v>
      </c>
      <c r="I435" s="24">
        <f>I433</f>
        <v>1283455.679874429</v>
      </c>
      <c r="J435" s="24">
        <f>J433</f>
        <v>1168455.6798744288</v>
      </c>
      <c r="K435" s="24">
        <f>SUM(K14:K434)+E14</f>
        <v>12386088.313310662</v>
      </c>
    </row>
  </sheetData>
  <mergeCells count="13">
    <mergeCell ref="B2:J2"/>
    <mergeCell ref="B4:E4"/>
    <mergeCell ref="B5:D5"/>
    <mergeCell ref="H5:I5"/>
    <mergeCell ref="B6:D6"/>
    <mergeCell ref="H6:I6"/>
    <mergeCell ref="B10:D10"/>
    <mergeCell ref="B7:D7"/>
    <mergeCell ref="H7:I7"/>
    <mergeCell ref="B8:D8"/>
    <mergeCell ref="H8:I8"/>
    <mergeCell ref="B9:D9"/>
    <mergeCell ref="H9:I9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Investment</vt:lpstr>
      <vt:lpstr>Pivot Table</vt:lpstr>
      <vt:lpstr>Investment II</vt:lpstr>
      <vt:lpstr>Investment!Beg_Bal</vt:lpstr>
      <vt:lpstr>'Investment II'!Beg_Bal</vt:lpstr>
      <vt:lpstr>Investment!End_Bal</vt:lpstr>
      <vt:lpstr>'Investment II'!End_Bal</vt:lpstr>
      <vt:lpstr>Investment!Extra_Pay</vt:lpstr>
      <vt:lpstr>'Investment II'!Extra_Pay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Nuño</dc:creator>
  <cp:lastModifiedBy>Sergio Nuño</cp:lastModifiedBy>
  <dcterms:created xsi:type="dcterms:W3CDTF">2019-02-07T20:38:56Z</dcterms:created>
  <dcterms:modified xsi:type="dcterms:W3CDTF">2019-06-22T03:25:09Z</dcterms:modified>
</cp:coreProperties>
</file>